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orst\Törnberechnung Wattenmeer Originaldatei\"/>
    </mc:Choice>
  </mc:AlternateContent>
  <xr:revisionPtr revIDLastSave="0" documentId="8_{3FE9E548-EC63-4748-B402-B10B64B64D22}" xr6:coauthVersionLast="47" xr6:coauthVersionMax="47" xr10:uidLastSave="{00000000-0000-0000-0000-000000000000}"/>
  <workbookProtection workbookAlgorithmName="SHA-512" workbookHashValue="/g1EReLthy3qzLlbkkHduiKs7JDyN5sUBdi7FqIJp1WxKPoQ4uFKnlQEir52l1kCYnocwyGE0P86eGsyug0Lig==" workbookSaltValue="u2RPMdc09NESsn8Eqpdttg==" workbookSpinCount="100000" lockStructure="1"/>
  <bookViews>
    <workbookView xWindow="-120" yWindow="-120" windowWidth="29040" windowHeight="15720" xr2:uid="{00000000-000D-0000-FFFF-FFFF00000000}"/>
  </bookViews>
  <sheets>
    <sheet name="Tabelle Törnberechnung" sheetId="2" r:id="rId1"/>
    <sheet name="Ergebnis Törnberechnung" sheetId="3" r:id="rId2"/>
    <sheet name="Ergebnis Törnberechnung blanko" sheetId="4" r:id="rId3"/>
  </sheets>
  <definedNames>
    <definedName name="_xlnm._FilterDatabase" localSheetId="0" hidden="1">'Tabelle Törnberechnung'!$B$9:$AO$76</definedName>
    <definedName name="_xlnm.Print_Area" localSheetId="1">'Ergebnis Törnberechnung'!$B$1:$AO$47</definedName>
    <definedName name="_xlnm.Print_Area" localSheetId="2">'Ergebnis Törnberechnung blanko'!$B$1:$AQ$46</definedName>
    <definedName name="_xlnm.Print_Area" localSheetId="0">'Tabelle Törnberechnung'!$B$1:$AO$79</definedName>
  </definedNames>
  <calcPr calcId="191029"/>
</workbook>
</file>

<file path=xl/calcChain.xml><?xml version="1.0" encoding="utf-8"?>
<calcChain xmlns="http://schemas.openxmlformats.org/spreadsheetml/2006/main">
  <c r="L59" i="2" l="1"/>
  <c r="AF46" i="4"/>
  <c r="AE47" i="3"/>
  <c r="L29" i="3"/>
  <c r="AJ39" i="2" l="1"/>
  <c r="E10" i="3" l="1"/>
  <c r="AE10" i="3"/>
  <c r="L47" i="2" l="1"/>
  <c r="AJ35" i="2" l="1"/>
  <c r="Y55" i="2" l="1"/>
  <c r="AD29" i="2" l="1"/>
  <c r="R29" i="2" l="1"/>
  <c r="L19" i="3" l="1"/>
  <c r="AD18" i="3"/>
  <c r="R18" i="3" l="1"/>
  <c r="X18" i="3"/>
  <c r="AJ18" i="3"/>
  <c r="O35" i="3"/>
  <c r="U35" i="3"/>
  <c r="AA35" i="3"/>
  <c r="AG35" i="3"/>
  <c r="O31" i="3"/>
  <c r="U31" i="3"/>
  <c r="AA31" i="3"/>
  <c r="AG31" i="3"/>
  <c r="O33" i="3"/>
  <c r="U33" i="3"/>
  <c r="AA33" i="3"/>
  <c r="AG33" i="3"/>
  <c r="L24" i="3" l="1"/>
  <c r="AN14" i="3"/>
  <c r="AD14" i="3"/>
  <c r="U14" i="3"/>
  <c r="E14" i="3"/>
  <c r="S12" i="3"/>
  <c r="E12" i="3"/>
  <c r="S10" i="3"/>
  <c r="AN38" i="4" l="1"/>
  <c r="AN30" i="4"/>
  <c r="M28" i="4"/>
  <c r="M18" i="4"/>
  <c r="AG69" i="2" l="1"/>
  <c r="AG37" i="3" s="1"/>
  <c r="AA69" i="2"/>
  <c r="AA37" i="3" s="1"/>
  <c r="U69" i="2"/>
  <c r="U37" i="3" s="1"/>
  <c r="O69" i="2"/>
  <c r="O37" i="3" s="1"/>
  <c r="AM61" i="2"/>
  <c r="AM31" i="3" s="1"/>
  <c r="AK55" i="2"/>
  <c r="AE55" i="2"/>
  <c r="S55" i="2"/>
  <c r="M55" i="2"/>
  <c r="AJ47" i="2"/>
  <c r="AD47" i="2"/>
  <c r="X47" i="2"/>
  <c r="R47" i="2"/>
  <c r="AD35" i="2"/>
  <c r="X35" i="2"/>
  <c r="R35" i="2"/>
  <c r="L35" i="2"/>
  <c r="AJ29" i="2"/>
  <c r="AJ22" i="3" s="1"/>
  <c r="AD22" i="3"/>
  <c r="X29" i="2"/>
  <c r="X22" i="3" s="1"/>
  <c r="R22" i="3"/>
  <c r="L29" i="2"/>
  <c r="L37" i="2" s="1"/>
  <c r="L39" i="2" l="1"/>
  <c r="L45" i="2" s="1"/>
  <c r="L22" i="3"/>
  <c r="U71" i="2"/>
  <c r="AA71" i="2"/>
  <c r="AG71" i="2"/>
  <c r="O71" i="2"/>
  <c r="L49" i="2" l="1"/>
  <c r="L53" i="2"/>
  <c r="AG39" i="3"/>
  <c r="AM71" i="2"/>
  <c r="AM39" i="3" s="1"/>
  <c r="AA39" i="3"/>
  <c r="U39" i="3"/>
  <c r="O39" i="3"/>
  <c r="O73" i="2"/>
  <c r="O75" i="2"/>
  <c r="O43" i="3" s="1"/>
  <c r="R37" i="2" l="1"/>
  <c r="R39" i="2" s="1"/>
  <c r="R31" i="2"/>
  <c r="R24" i="3" s="1"/>
  <c r="U75" i="2"/>
  <c r="U73" i="2"/>
  <c r="O41" i="3"/>
  <c r="X37" i="2" l="1"/>
  <c r="X39" i="2" s="1"/>
  <c r="X45" i="2" s="1"/>
  <c r="X53" i="2" s="1"/>
  <c r="X31" i="2"/>
  <c r="X24" i="3" s="1"/>
  <c r="R45" i="2"/>
  <c r="R53" i="2" s="1"/>
  <c r="U43" i="3"/>
  <c r="AA75" i="2"/>
  <c r="L57" i="2"/>
  <c r="L26" i="3" s="1"/>
  <c r="U41" i="3"/>
  <c r="AA73" i="2"/>
  <c r="AD37" i="2" s="1"/>
  <c r="AD39" i="2" s="1"/>
  <c r="AA43" i="3" l="1"/>
  <c r="AG75" i="2"/>
  <c r="AG43" i="3" s="1"/>
  <c r="R49" i="2"/>
  <c r="AD45" i="2"/>
  <c r="AD53" i="2" s="1"/>
  <c r="AD57" i="2" s="1"/>
  <c r="AD26" i="3" s="1"/>
  <c r="X49" i="2"/>
  <c r="X57" i="2"/>
  <c r="X26" i="3" s="1"/>
  <c r="R57" i="2"/>
  <c r="R26" i="3" s="1"/>
  <c r="AG73" i="2"/>
  <c r="AD31" i="2"/>
  <c r="AD24" i="3" s="1"/>
  <c r="AA41" i="3"/>
  <c r="AD49" i="2" l="1"/>
  <c r="AG41" i="3"/>
  <c r="AJ37" i="2"/>
  <c r="AJ31" i="2"/>
  <c r="AJ24" i="3" s="1"/>
  <c r="AJ45" i="2" l="1"/>
  <c r="AJ53" i="2" s="1"/>
  <c r="AJ49" i="2" l="1"/>
  <c r="AJ57" i="2"/>
  <c r="AJ26" i="3" s="1"/>
</calcChain>
</file>

<file path=xl/sharedStrings.xml><?xml version="1.0" encoding="utf-8"?>
<sst xmlns="http://schemas.openxmlformats.org/spreadsheetml/2006/main" count="157" uniqueCount="77">
  <si>
    <t>Datum:</t>
  </si>
  <si>
    <t>Bootsname:</t>
  </si>
  <si>
    <t>Rufzeichen:</t>
  </si>
  <si>
    <t>Törn:</t>
  </si>
  <si>
    <t>Crew:</t>
  </si>
  <si>
    <t>Wind:</t>
  </si>
  <si>
    <t>Tiefgang des Bootes:
(m)</t>
  </si>
  <si>
    <t>BSH-Wasserstand:
(+/- m)</t>
  </si>
  <si>
    <t>Tide 
(Sp, Mt, Np):</t>
  </si>
  <si>
    <t>Berechnung HW-Zeiten und WuK</t>
  </si>
  <si>
    <t xml:space="preserve"> Wegepunkt (WP)
(Abfahrtsort = WP 1)</t>
  </si>
  <si>
    <t>Start-WP</t>
  </si>
  <si>
    <t>WP Nr.</t>
  </si>
  <si>
    <t xml:space="preserve"> +</t>
  </si>
  <si>
    <t xml:space="preserve"> -</t>
  </si>
  <si>
    <t>HW am jeweiligen WP</t>
  </si>
  <si>
    <r>
      <t xml:space="preserve">Uhrzeit </t>
    </r>
    <r>
      <rPr>
        <b/>
        <sz val="14"/>
        <rFont val="Calibri"/>
        <family val="2"/>
        <scheme val="minor"/>
      </rPr>
      <t>am Start</t>
    </r>
    <r>
      <rPr>
        <b/>
        <sz val="14"/>
        <color rgb="FFFF0000"/>
        <rFont val="Calibri"/>
        <family val="2"/>
        <scheme val="minor"/>
      </rPr>
      <t xml:space="preserve"> bzw. WP und Ziel</t>
    </r>
  </si>
  <si>
    <t>MTH  (m) 
(am jeweiligen WP)</t>
  </si>
  <si>
    <t>davon 1/12tel = m</t>
  </si>
  <si>
    <t>Entweder  oder</t>
  </si>
  <si>
    <t>MHW  (SKN) (m)
(am jeweiligen WP)</t>
  </si>
  <si>
    <t>Lottiefe (m)
(am jeweiligen WP)</t>
  </si>
  <si>
    <t xml:space="preserve"> MHW oder Lottiefe
minus Fehlmenge = m</t>
  </si>
  <si>
    <r>
      <t xml:space="preserve">      +/-  Kartentiefe (m)  </t>
    </r>
    <r>
      <rPr>
        <sz val="12"/>
        <color theme="1"/>
        <rFont val="Calibri"/>
        <family val="2"/>
        <scheme val="minor"/>
      </rPr>
      <t xml:space="preserve">Seekarte; </t>
    </r>
    <r>
      <rPr>
        <b/>
        <sz val="14"/>
        <color theme="1"/>
        <rFont val="Calibri"/>
        <family val="2"/>
        <scheme val="minor"/>
      </rPr>
      <t xml:space="preserve">
         </t>
    </r>
    <r>
      <rPr>
        <sz val="12"/>
        <color theme="1"/>
        <rFont val="Calibri"/>
        <family val="2"/>
        <scheme val="minor"/>
      </rPr>
      <t xml:space="preserve"> Peilplan;  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(nicht bei Lottiefe)</t>
    </r>
    <r>
      <rPr>
        <b/>
        <sz val="14"/>
        <color theme="1"/>
        <rFont val="Calibri"/>
        <family val="2"/>
        <scheme val="minor"/>
      </rPr>
      <t xml:space="preserve">
            </t>
    </r>
  </si>
  <si>
    <t xml:space="preserve"> =  Wassertiefe (WT) (m)</t>
  </si>
  <si>
    <t xml:space="preserve"> = WuK (m)</t>
  </si>
  <si>
    <t xml:space="preserve">                    Startzeit am WP 1:    &gt;&gt;&gt;</t>
  </si>
  <si>
    <t>Berechnung der Fahrzeit</t>
  </si>
  <si>
    <t>von WP 1 &gt;&gt; WP 2</t>
  </si>
  <si>
    <t>von WP 2 &gt;&gt; WP 3</t>
  </si>
  <si>
    <t>von WP 3 &gt;&gt; WP 4</t>
  </si>
  <si>
    <t>von WP 4 &gt;&gt; WP 5</t>
  </si>
  <si>
    <t>Entfernung (sm) zum nächsten WP</t>
  </si>
  <si>
    <t>Kurs  (°)</t>
  </si>
  <si>
    <t>Geschwindigkeit  (Kn) durchs Wasser</t>
  </si>
  <si>
    <t xml:space="preserve"> +/- Tidestrom  (Kn)</t>
  </si>
  <si>
    <t>gesamt
kum.
(Fahrzeit)</t>
  </si>
  <si>
    <t>Fahrt über Grund  (Kn)</t>
  </si>
  <si>
    <t>Fahrzeit zum nächsten WP (Std./min.)</t>
  </si>
  <si>
    <t>Uhrzeit Erreichen nächster WP bzw. Ziel  erreicht</t>
  </si>
  <si>
    <t>echte Fahrzeit (kumuliert)</t>
  </si>
  <si>
    <t>Tide (Sp, Mt, Np):</t>
  </si>
  <si>
    <t>Ergebnis der Berechnung HW-Zeiten und WuK</t>
  </si>
  <si>
    <t>Uhrzeit am Start bzw. WP und Ziel</t>
  </si>
  <si>
    <t>Ergebnis der Berechnung der Fahrzeiten</t>
  </si>
  <si>
    <t>gesamt
kum.
(sm)</t>
  </si>
  <si>
    <t>Uhrzeit Erreichen nächster WP 
bzw. Ziel  erreicht</t>
  </si>
  <si>
    <r>
      <t xml:space="preserve">Gezeiten- </t>
    </r>
    <r>
      <rPr>
        <b/>
        <sz val="18"/>
        <color theme="1"/>
        <rFont val="Calibri"/>
        <family val="2"/>
        <scheme val="minor"/>
      </rPr>
      <t>Bezugsort (BO)</t>
    </r>
  </si>
  <si>
    <t xml:space="preserve"> BSH-Wasserstand (m)</t>
  </si>
  <si>
    <t>Tiefgang des Bootes (m)</t>
  </si>
  <si>
    <r>
      <t xml:space="preserve">Abweichung in Stdn zum HW (dezimal)
</t>
    </r>
    <r>
      <rPr>
        <b/>
        <sz val="12"/>
        <color rgb="FFFF0000"/>
        <rFont val="Calibri"/>
        <family val="2"/>
        <scheme val="minor"/>
      </rPr>
      <t>(wenn Abweichung &gt;12 keine Berechnung)</t>
    </r>
  </si>
  <si>
    <t xml:space="preserve"> = Höhe der Gezeit (HG) (m)
bei Lottiefe = Zeile "leer"</t>
  </si>
  <si>
    <t xml:space="preserve"> + Abweichung am WP (Anschlussort)
(ohne plus-Vorzeichen eintragen)</t>
  </si>
  <si>
    <t xml:space="preserve"> - Abweichung am WP (Anschlussort)
(ohne minus-Vorzeichen eintragen)</t>
  </si>
  <si>
    <r>
      <t xml:space="preserve">Kurs  </t>
    </r>
    <r>
      <rPr>
        <b/>
        <sz val="16"/>
        <rFont val="Calibri"/>
        <family val="2"/>
        <scheme val="minor"/>
      </rPr>
      <t>(</t>
    </r>
    <r>
      <rPr>
        <b/>
        <sz val="18"/>
        <rFont val="Calibri"/>
        <family val="2"/>
        <scheme val="minor"/>
      </rPr>
      <t>°</t>
    </r>
    <r>
      <rPr>
        <b/>
        <sz val="16"/>
        <rFont val="Calibri"/>
        <family val="2"/>
        <scheme val="minor"/>
      </rPr>
      <t>)</t>
    </r>
  </si>
  <si>
    <t xml:space="preserve">    relevantes HW am 
    Gez.Bez.Ort (Uhrzeit = Std:Min)</t>
  </si>
  <si>
    <t>Fehlmenge Wasser (FmW) zum MHW 
oder zur Lottiefe (m)</t>
  </si>
  <si>
    <t>Copyright 2021 Horst Busse (horst.busse@gmx.de)</t>
  </si>
  <si>
    <t>und Gerd Schulte – All rights reserved.</t>
  </si>
  <si>
    <t>Patent AKZ 10 2022 001 151.4</t>
  </si>
  <si>
    <t>Deutsches Patent- und Markenamt , München</t>
  </si>
  <si>
    <t xml:space="preserve">Tabelle Törnberechnung   ©  </t>
  </si>
  <si>
    <t>Ergebnis Törnberechnung ©</t>
  </si>
  <si>
    <t xml:space="preserve"> Copyright 2021 Horst Busse (horst.busse@gmx.de)</t>
  </si>
  <si>
    <t>Ergebnis Törnberechnung blanko ©</t>
  </si>
  <si>
    <t>Excel-Tool-Törnberechnung_V2.1         Stand: 01/2023</t>
  </si>
  <si>
    <t>Testboot</t>
  </si>
  <si>
    <t>Callsign</t>
  </si>
  <si>
    <t>Testcrew</t>
  </si>
  <si>
    <t>schwach umlaufend, süd- bis südostdrehend 3 bis 4</t>
  </si>
  <si>
    <t>Mt</t>
  </si>
  <si>
    <t>Norderney Hafen</t>
  </si>
  <si>
    <t>Norderney</t>
  </si>
  <si>
    <t>Langeoog - Norderney</t>
  </si>
  <si>
    <t>Langeoog Hafen</t>
  </si>
  <si>
    <t>Baltrumer Wattfahrwasser</t>
  </si>
  <si>
    <t>Norderneyer Wattfahrwasser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</si>
</sst>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h]:mm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5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164" fontId="11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49" fontId="1" fillId="2" borderId="37" xfId="0" applyNumberFormat="1" applyFont="1" applyFill="1" applyBorder="1" applyAlignment="1">
      <alignment vertical="top" wrapText="1"/>
    </xf>
    <xf numFmtId="49" fontId="1" fillId="2" borderId="29" xfId="0" applyNumberFormat="1" applyFont="1" applyFill="1" applyBorder="1" applyAlignment="1">
      <alignment vertical="top"/>
    </xf>
    <xf numFmtId="49" fontId="1" fillId="2" borderId="14" xfId="0" applyNumberFormat="1" applyFont="1" applyFill="1" applyBorder="1" applyAlignment="1">
      <alignment vertical="top"/>
    </xf>
    <xf numFmtId="49" fontId="1" fillId="2" borderId="39" xfId="0" applyNumberFormat="1" applyFont="1" applyFill="1" applyBorder="1" applyAlignment="1">
      <alignment vertical="top"/>
    </xf>
    <xf numFmtId="49" fontId="1" fillId="2" borderId="32" xfId="0" applyNumberFormat="1" applyFont="1" applyFill="1" applyBorder="1" applyAlignment="1">
      <alignment vertical="top"/>
    </xf>
    <xf numFmtId="49" fontId="1" fillId="2" borderId="33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/>
    <xf numFmtId="164" fontId="8" fillId="3" borderId="21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164" fontId="8" fillId="3" borderId="62" xfId="0" applyNumberFormat="1" applyFont="1" applyFill="1" applyBorder="1" applyAlignment="1">
      <alignment horizontal="right" vertical="center"/>
    </xf>
    <xf numFmtId="164" fontId="8" fillId="3" borderId="23" xfId="0" applyNumberFormat="1" applyFont="1" applyFill="1" applyBorder="1" applyAlignment="1">
      <alignment horizontal="right" vertical="center"/>
    </xf>
    <xf numFmtId="164" fontId="8" fillId="3" borderId="16" xfId="0" applyNumberFormat="1" applyFont="1" applyFill="1" applyBorder="1" applyAlignment="1">
      <alignment horizontal="right" vertical="center"/>
    </xf>
    <xf numFmtId="164" fontId="8" fillId="3" borderId="64" xfId="0" applyNumberFormat="1" applyFont="1" applyFill="1" applyBorder="1" applyAlignment="1">
      <alignment horizontal="right" vertical="center"/>
    </xf>
    <xf numFmtId="49" fontId="5" fillId="8" borderId="37" xfId="0" applyNumberFormat="1" applyFont="1" applyFill="1" applyBorder="1" applyAlignment="1">
      <alignment horizontal="center" vertical="center" wrapText="1"/>
    </xf>
    <xf numFmtId="49" fontId="5" fillId="8" borderId="29" xfId="0" applyNumberFormat="1" applyFont="1" applyFill="1" applyBorder="1" applyAlignment="1">
      <alignment horizontal="center" vertical="center" wrapText="1"/>
    </xf>
    <xf numFmtId="49" fontId="5" fillId="8" borderId="14" xfId="0" applyNumberFormat="1" applyFont="1" applyFill="1" applyBorder="1" applyAlignment="1">
      <alignment horizontal="center" vertical="center" wrapText="1"/>
    </xf>
    <xf numFmtId="49" fontId="5" fillId="8" borderId="39" xfId="0" applyNumberFormat="1" applyFont="1" applyFill="1" applyBorder="1" applyAlignment="1">
      <alignment horizontal="center" vertical="center" wrapText="1"/>
    </xf>
    <xf numFmtId="49" fontId="5" fillId="8" borderId="32" xfId="0" applyNumberFormat="1" applyFont="1" applyFill="1" applyBorder="1" applyAlignment="1">
      <alignment horizontal="center" vertical="center" wrapText="1"/>
    </xf>
    <xf numFmtId="49" fontId="5" fillId="8" borderId="33" xfId="0" applyNumberFormat="1" applyFont="1" applyFill="1" applyBorder="1" applyAlignment="1">
      <alignment horizontal="center" vertical="center" wrapText="1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15" xfId="0" applyNumberFormat="1" applyFont="1" applyFill="1" applyBorder="1" applyAlignment="1">
      <alignment horizontal="right" vertical="center"/>
    </xf>
    <xf numFmtId="164" fontId="8" fillId="3" borderId="63" xfId="0" applyNumberFormat="1" applyFont="1" applyFill="1" applyBorder="1" applyAlignment="1">
      <alignment horizontal="right" vertical="center"/>
    </xf>
    <xf numFmtId="164" fontId="8" fillId="3" borderId="28" xfId="0" applyNumberFormat="1" applyFont="1" applyFill="1" applyBorder="1" applyAlignment="1">
      <alignment horizontal="right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49" fontId="5" fillId="8" borderId="37" xfId="0" applyNumberFormat="1" applyFont="1" applyFill="1" applyBorder="1" applyAlignment="1">
      <alignment horizontal="center" vertical="center"/>
    </xf>
    <xf numFmtId="49" fontId="5" fillId="8" borderId="29" xfId="0" applyNumberFormat="1" applyFont="1" applyFill="1" applyBorder="1" applyAlignment="1">
      <alignment horizontal="center" vertical="center"/>
    </xf>
    <xf numFmtId="49" fontId="5" fillId="8" borderId="14" xfId="0" applyNumberFormat="1" applyFont="1" applyFill="1" applyBorder="1" applyAlignment="1">
      <alignment horizontal="center" vertical="center"/>
    </xf>
    <xf numFmtId="49" fontId="5" fillId="8" borderId="5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49" fontId="5" fillId="8" borderId="44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right" vertical="center"/>
    </xf>
    <xf numFmtId="164" fontId="8" fillId="3" borderId="17" xfId="0" applyNumberFormat="1" applyFont="1" applyFill="1" applyBorder="1" applyAlignment="1">
      <alignment horizontal="right" vertical="center"/>
    </xf>
    <xf numFmtId="164" fontId="7" fillId="3" borderId="27" xfId="0" applyNumberFormat="1" applyFont="1" applyFill="1" applyBorder="1" applyAlignment="1">
      <alignment horizontal="right" vertical="center"/>
    </xf>
    <xf numFmtId="164" fontId="7" fillId="3" borderId="63" xfId="0" applyNumberFormat="1" applyFont="1" applyFill="1" applyBorder="1" applyAlignment="1">
      <alignment horizontal="right" vertical="center"/>
    </xf>
    <xf numFmtId="20" fontId="8" fillId="3" borderId="1" xfId="0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20" fontId="8" fillId="3" borderId="4" xfId="0" applyNumberFormat="1" applyFont="1" applyFill="1" applyBorder="1" applyAlignment="1">
      <alignment horizontal="center" vertical="center"/>
    </xf>
    <xf numFmtId="20" fontId="8" fillId="3" borderId="5" xfId="0" applyNumberFormat="1" applyFont="1" applyFill="1" applyBorder="1" applyAlignment="1">
      <alignment horizontal="center" vertical="center"/>
    </xf>
    <xf numFmtId="20" fontId="8" fillId="3" borderId="6" xfId="0" applyNumberFormat="1" applyFont="1" applyFill="1" applyBorder="1" applyAlignment="1">
      <alignment horizontal="center" vertical="center"/>
    </xf>
    <xf numFmtId="20" fontId="8" fillId="3" borderId="19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49" fontId="5" fillId="8" borderId="39" xfId="0" applyNumberFormat="1" applyFont="1" applyFill="1" applyBorder="1" applyAlignment="1">
      <alignment horizontal="center" vertical="center"/>
    </xf>
    <xf numFmtId="49" fontId="5" fillId="8" borderId="32" xfId="0" applyNumberFormat="1" applyFont="1" applyFill="1" applyBorder="1" applyAlignment="1">
      <alignment horizontal="center" vertical="center"/>
    </xf>
    <xf numFmtId="49" fontId="5" fillId="8" borderId="33" xfId="0" applyNumberFormat="1" applyFont="1" applyFill="1" applyBorder="1" applyAlignment="1">
      <alignment horizontal="center" vertical="center"/>
    </xf>
    <xf numFmtId="166" fontId="7" fillId="3" borderId="27" xfId="0" applyNumberFormat="1" applyFont="1" applyFill="1" applyBorder="1" applyAlignment="1">
      <alignment horizontal="right" vertical="center"/>
    </xf>
    <xf numFmtId="166" fontId="7" fillId="3" borderId="63" xfId="0" applyNumberFormat="1" applyFont="1" applyFill="1" applyBorder="1" applyAlignment="1">
      <alignment horizontal="right" vertical="center"/>
    </xf>
    <xf numFmtId="49" fontId="9" fillId="8" borderId="37" xfId="0" applyNumberFormat="1" applyFont="1" applyFill="1" applyBorder="1" applyAlignment="1">
      <alignment horizontal="center" vertical="center"/>
    </xf>
    <xf numFmtId="49" fontId="9" fillId="8" borderId="29" xfId="0" applyNumberFormat="1" applyFont="1" applyFill="1" applyBorder="1" applyAlignment="1">
      <alignment horizontal="center" vertical="center"/>
    </xf>
    <xf numFmtId="49" fontId="9" fillId="8" borderId="14" xfId="0" applyNumberFormat="1" applyFont="1" applyFill="1" applyBorder="1" applyAlignment="1">
      <alignment horizontal="center" vertical="center"/>
    </xf>
    <xf numFmtId="49" fontId="9" fillId="8" borderId="39" xfId="0" applyNumberFormat="1" applyFont="1" applyFill="1" applyBorder="1" applyAlignment="1">
      <alignment horizontal="center" vertical="center"/>
    </xf>
    <xf numFmtId="49" fontId="9" fillId="8" borderId="32" xfId="0" applyNumberFormat="1" applyFont="1" applyFill="1" applyBorder="1" applyAlignment="1">
      <alignment horizontal="center" vertical="center"/>
    </xf>
    <xf numFmtId="49" fontId="9" fillId="8" borderId="33" xfId="0" applyNumberFormat="1" applyFont="1" applyFill="1" applyBorder="1" applyAlignment="1">
      <alignment horizontal="center" vertical="center"/>
    </xf>
    <xf numFmtId="166" fontId="7" fillId="0" borderId="27" xfId="0" applyNumberFormat="1" applyFont="1" applyBorder="1" applyAlignment="1" applyProtection="1">
      <alignment horizontal="right" vertical="center"/>
      <protection locked="0"/>
    </xf>
    <xf numFmtId="49" fontId="1" fillId="8" borderId="37" xfId="0" applyNumberFormat="1" applyFont="1" applyFill="1" applyBorder="1" applyAlignment="1">
      <alignment horizontal="center" vertical="center"/>
    </xf>
    <xf numFmtId="49" fontId="1" fillId="8" borderId="29" xfId="0" applyNumberFormat="1" applyFon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/>
    </xf>
    <xf numFmtId="49" fontId="1" fillId="8" borderId="39" xfId="0" applyNumberFormat="1" applyFont="1" applyFill="1" applyBorder="1" applyAlignment="1">
      <alignment horizontal="center" vertical="center"/>
    </xf>
    <xf numFmtId="49" fontId="1" fillId="8" borderId="32" xfId="0" applyNumberFormat="1" applyFont="1" applyFill="1" applyBorder="1" applyAlignment="1">
      <alignment horizontal="center" vertical="center"/>
    </xf>
    <xf numFmtId="49" fontId="1" fillId="8" borderId="33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49" fontId="1" fillId="8" borderId="42" xfId="0" applyNumberFormat="1" applyFont="1" applyFill="1" applyBorder="1" applyAlignment="1">
      <alignment horizontal="center" vertical="center" wrapText="1"/>
    </xf>
    <xf numFmtId="49" fontId="1" fillId="8" borderId="39" xfId="0" applyNumberFormat="1" applyFont="1" applyFill="1" applyBorder="1" applyAlignment="1">
      <alignment horizontal="center" vertical="center" wrapText="1"/>
    </xf>
    <xf numFmtId="49" fontId="1" fillId="8" borderId="32" xfId="0" applyNumberFormat="1" applyFont="1" applyFill="1" applyBorder="1" applyAlignment="1">
      <alignment horizontal="center" vertical="center" wrapText="1"/>
    </xf>
    <xf numFmtId="49" fontId="1" fillId="8" borderId="3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 applyProtection="1">
      <alignment horizontal="right" vertical="center"/>
      <protection locked="0"/>
    </xf>
    <xf numFmtId="2" fontId="7" fillId="0" borderId="27" xfId="0" applyNumberFormat="1" applyFont="1" applyBorder="1" applyAlignment="1" applyProtection="1">
      <alignment horizontal="right" vertical="center"/>
      <protection locked="0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right" vertical="center"/>
      <protection locked="0"/>
    </xf>
    <xf numFmtId="49" fontId="7" fillId="0" borderId="27" xfId="0" applyNumberFormat="1" applyFont="1" applyBorder="1" applyAlignment="1" applyProtection="1">
      <alignment horizontal="right" vertical="center" wrapText="1"/>
      <protection locked="0"/>
    </xf>
    <xf numFmtId="49" fontId="7" fillId="0" borderId="63" xfId="0" applyNumberFormat="1" applyFont="1" applyBorder="1" applyAlignment="1" applyProtection="1">
      <alignment horizontal="right" vertical="center" wrapText="1"/>
      <protection locked="0"/>
    </xf>
    <xf numFmtId="2" fontId="7" fillId="3" borderId="46" xfId="0" applyNumberFormat="1" applyFont="1" applyFill="1" applyBorder="1" applyAlignment="1">
      <alignment horizontal="right" vertical="center"/>
    </xf>
    <xf numFmtId="2" fontId="7" fillId="3" borderId="29" xfId="0" applyNumberFormat="1" applyFont="1" applyFill="1" applyBorder="1" applyAlignment="1">
      <alignment horizontal="right" vertical="center"/>
    </xf>
    <xf numFmtId="2" fontId="7" fillId="3" borderId="14" xfId="0" applyNumberFormat="1" applyFont="1" applyFill="1" applyBorder="1" applyAlignment="1">
      <alignment horizontal="right" vertical="center"/>
    </xf>
    <xf numFmtId="2" fontId="7" fillId="3" borderId="20" xfId="0" applyNumberFormat="1" applyFont="1" applyFill="1" applyBorder="1" applyAlignment="1">
      <alignment horizontal="right" vertical="center"/>
    </xf>
    <xf numFmtId="2" fontId="7" fillId="3" borderId="6" xfId="0" applyNumberFormat="1" applyFont="1" applyFill="1" applyBorder="1" applyAlignment="1">
      <alignment horizontal="right" vertical="center"/>
    </xf>
    <xf numFmtId="2" fontId="7" fillId="3" borderId="44" xfId="0" applyNumberFormat="1" applyFont="1" applyFill="1" applyBorder="1" applyAlignment="1">
      <alignment horizontal="right" vertical="center"/>
    </xf>
    <xf numFmtId="2" fontId="8" fillId="3" borderId="34" xfId="0" applyNumberFormat="1" applyFont="1" applyFill="1" applyBorder="1" applyAlignment="1">
      <alignment horizontal="right" vertical="center"/>
    </xf>
    <xf numFmtId="2" fontId="8" fillId="3" borderId="45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2" fontId="8" fillId="3" borderId="12" xfId="0" applyNumberFormat="1" applyFont="1" applyFill="1" applyBorder="1" applyAlignment="1">
      <alignment horizontal="right" vertical="center"/>
    </xf>
    <xf numFmtId="2" fontId="8" fillId="3" borderId="13" xfId="0" applyNumberFormat="1" applyFont="1" applyFill="1" applyBorder="1" applyAlignment="1">
      <alignment horizontal="right" vertical="center"/>
    </xf>
    <xf numFmtId="2" fontId="8" fillId="3" borderId="51" xfId="0" applyNumberFormat="1" applyFont="1" applyFill="1" applyBorder="1" applyAlignment="1">
      <alignment horizontal="right" vertical="center"/>
    </xf>
    <xf numFmtId="2" fontId="8" fillId="3" borderId="52" xfId="0" applyNumberFormat="1" applyFont="1" applyFill="1" applyBorder="1" applyAlignment="1">
      <alignment horizontal="right" vertical="center"/>
    </xf>
    <xf numFmtId="2" fontId="8" fillId="3" borderId="53" xfId="0" applyNumberFormat="1" applyFont="1" applyFill="1" applyBorder="1" applyAlignment="1">
      <alignment horizontal="right" vertical="center"/>
    </xf>
    <xf numFmtId="20" fontId="14" fillId="3" borderId="9" xfId="0" applyNumberFormat="1" applyFont="1" applyFill="1" applyBorder="1" applyAlignment="1">
      <alignment horizontal="center" vertical="center"/>
    </xf>
    <xf numFmtId="20" fontId="14" fillId="3" borderId="0" xfId="0" applyNumberFormat="1" applyFont="1" applyFill="1" applyAlignment="1">
      <alignment horizontal="center" vertical="center"/>
    </xf>
    <xf numFmtId="20" fontId="14" fillId="3" borderId="8" xfId="0" applyNumberFormat="1" applyFont="1" applyFill="1" applyBorder="1" applyAlignment="1">
      <alignment horizontal="center" vertical="center"/>
    </xf>
    <xf numFmtId="20" fontId="14" fillId="3" borderId="5" xfId="0" applyNumberFormat="1" applyFont="1" applyFill="1" applyBorder="1" applyAlignment="1">
      <alignment horizontal="center" vertical="center"/>
    </xf>
    <xf numFmtId="20" fontId="14" fillId="3" borderId="6" xfId="0" applyNumberFormat="1" applyFont="1" applyFill="1" applyBorder="1" applyAlignment="1">
      <alignment horizontal="center" vertical="center"/>
    </xf>
    <xf numFmtId="20" fontId="14" fillId="3" borderId="19" xfId="0" applyNumberFormat="1" applyFont="1" applyFill="1" applyBorder="1" applyAlignment="1">
      <alignment horizontal="center" vertical="center"/>
    </xf>
    <xf numFmtId="49" fontId="15" fillId="8" borderId="5" xfId="0" applyNumberFormat="1" applyFont="1" applyFill="1" applyBorder="1" applyAlignment="1">
      <alignment horizontal="center" vertical="center"/>
    </xf>
    <xf numFmtId="49" fontId="15" fillId="8" borderId="6" xfId="0" applyNumberFormat="1" applyFont="1" applyFill="1" applyBorder="1" applyAlignment="1">
      <alignment horizontal="center" vertical="center"/>
    </xf>
    <xf numFmtId="49" fontId="15" fillId="8" borderId="19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top" wrapText="1"/>
    </xf>
    <xf numFmtId="0" fontId="16" fillId="4" borderId="0" xfId="0" applyFont="1" applyFill="1" applyAlignment="1">
      <alignment horizontal="center" vertical="top"/>
    </xf>
    <xf numFmtId="0" fontId="16" fillId="4" borderId="8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16" fillId="4" borderId="6" xfId="0" applyFont="1" applyFill="1" applyBorder="1" applyAlignment="1">
      <alignment horizontal="center" vertical="top"/>
    </xf>
    <xf numFmtId="0" fontId="16" fillId="4" borderId="19" xfId="0" applyFont="1" applyFill="1" applyBorder="1" applyAlignment="1">
      <alignment horizontal="center" vertical="top"/>
    </xf>
    <xf numFmtId="0" fontId="16" fillId="4" borderId="56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16" fillId="4" borderId="59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49" fontId="9" fillId="8" borderId="54" xfId="0" applyNumberFormat="1" applyFont="1" applyFill="1" applyBorder="1" applyAlignment="1">
      <alignment horizontal="center" vertical="center"/>
    </xf>
    <xf numFmtId="49" fontId="9" fillId="8" borderId="38" xfId="0" applyNumberFormat="1" applyFont="1" applyFill="1" applyBorder="1" applyAlignment="1">
      <alignment horizontal="center" vertical="center"/>
    </xf>
    <xf numFmtId="49" fontId="9" fillId="8" borderId="55" xfId="0" applyNumberFormat="1" applyFont="1" applyFill="1" applyBorder="1" applyAlignment="1">
      <alignment horizontal="center" vertical="center"/>
    </xf>
    <xf numFmtId="49" fontId="9" fillId="8" borderId="5" xfId="0" applyNumberFormat="1" applyFont="1" applyFill="1" applyBorder="1" applyAlignment="1">
      <alignment horizontal="center" vertical="center"/>
    </xf>
    <xf numFmtId="49" fontId="9" fillId="8" borderId="6" xfId="0" applyNumberFormat="1" applyFont="1" applyFill="1" applyBorder="1" applyAlignment="1">
      <alignment horizontal="center" vertical="center"/>
    </xf>
    <xf numFmtId="49" fontId="9" fillId="8" borderId="19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2" fontId="7" fillId="3" borderId="27" xfId="0" applyNumberFormat="1" applyFont="1" applyFill="1" applyBorder="1" applyAlignment="1">
      <alignment horizontal="right" vertical="center"/>
    </xf>
    <xf numFmtId="2" fontId="7" fillId="3" borderId="63" xfId="0" applyNumberFormat="1" applyFont="1" applyFill="1" applyBorder="1" applyAlignment="1">
      <alignment horizontal="right" vertical="center"/>
    </xf>
    <xf numFmtId="2" fontId="7" fillId="3" borderId="71" xfId="0" applyNumberFormat="1" applyFont="1" applyFill="1" applyBorder="1" applyAlignment="1">
      <alignment horizontal="right" vertical="center"/>
    </xf>
    <xf numFmtId="2" fontId="7" fillId="3" borderId="30" xfId="0" applyNumberFormat="1" applyFont="1" applyFill="1" applyBorder="1" applyAlignment="1">
      <alignment horizontal="right" vertical="center"/>
    </xf>
    <xf numFmtId="2" fontId="7" fillId="0" borderId="28" xfId="0" applyNumberFormat="1" applyFont="1" applyBorder="1" applyAlignment="1" applyProtection="1">
      <alignment horizontal="right" vertical="center"/>
      <protection locked="0"/>
    </xf>
    <xf numFmtId="2" fontId="7" fillId="0" borderId="29" xfId="0" applyNumberFormat="1" applyFont="1" applyBorder="1" applyAlignment="1" applyProtection="1">
      <alignment horizontal="right" vertical="center"/>
      <protection locked="0"/>
    </xf>
    <xf numFmtId="2" fontId="7" fillId="0" borderId="31" xfId="0" applyNumberFormat="1" applyFont="1" applyBorder="1" applyAlignment="1" applyProtection="1">
      <alignment horizontal="right" vertical="center"/>
      <protection locked="0"/>
    </xf>
    <xf numFmtId="2" fontId="7" fillId="0" borderId="32" xfId="0" applyNumberFormat="1" applyFont="1" applyBorder="1" applyAlignment="1" applyProtection="1">
      <alignment horizontal="right" vertical="center"/>
      <protection locked="0"/>
    </xf>
    <xf numFmtId="2" fontId="7" fillId="0" borderId="14" xfId="0" applyNumberFormat="1" applyFont="1" applyBorder="1" applyAlignment="1" applyProtection="1">
      <alignment horizontal="right" vertical="center"/>
      <protection locked="0"/>
    </xf>
    <xf numFmtId="2" fontId="7" fillId="0" borderId="33" xfId="0" applyNumberFormat="1" applyFont="1" applyBorder="1" applyAlignment="1" applyProtection="1">
      <alignment horizontal="right" vertical="center"/>
      <protection locked="0"/>
    </xf>
    <xf numFmtId="2" fontId="7" fillId="0" borderId="30" xfId="0" applyNumberFormat="1" applyFont="1" applyBorder="1" applyAlignment="1" applyProtection="1">
      <alignment horizontal="right" vertical="center"/>
      <protection locked="0"/>
    </xf>
    <xf numFmtId="2" fontId="7" fillId="3" borderId="35" xfId="0" applyNumberFormat="1" applyFont="1" applyFill="1" applyBorder="1" applyAlignment="1">
      <alignment horizontal="right" vertical="center"/>
    </xf>
    <xf numFmtId="2" fontId="7" fillId="3" borderId="19" xfId="0" applyNumberFormat="1" applyFont="1" applyFill="1" applyBorder="1" applyAlignment="1">
      <alignment horizontal="right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right" vertical="center"/>
    </xf>
    <xf numFmtId="2" fontId="8" fillId="3" borderId="2" xfId="0" applyNumberFormat="1" applyFont="1" applyFill="1" applyBorder="1" applyAlignment="1">
      <alignment horizontal="right" vertical="center"/>
    </xf>
    <xf numFmtId="2" fontId="8" fillId="3" borderId="4" xfId="0" applyNumberFormat="1" applyFont="1" applyFill="1" applyBorder="1" applyAlignment="1">
      <alignment horizontal="right" vertical="center"/>
    </xf>
    <xf numFmtId="2" fontId="8" fillId="3" borderId="48" xfId="0" applyNumberFormat="1" applyFont="1" applyFill="1" applyBorder="1" applyAlignment="1">
      <alignment horizontal="right" vertical="center"/>
    </xf>
    <xf numFmtId="2" fontId="8" fillId="3" borderId="49" xfId="0" applyNumberFormat="1" applyFont="1" applyFill="1" applyBorder="1" applyAlignment="1">
      <alignment horizontal="right" vertical="center"/>
    </xf>
    <xf numFmtId="2" fontId="8" fillId="3" borderId="50" xfId="0" applyNumberFormat="1" applyFont="1" applyFill="1" applyBorder="1" applyAlignment="1">
      <alignment horizontal="right" vertical="center"/>
    </xf>
    <xf numFmtId="49" fontId="5" fillId="2" borderId="26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2" fontId="8" fillId="3" borderId="45" xfId="0" applyNumberFormat="1" applyFont="1" applyFill="1" applyBorder="1" applyAlignment="1">
      <alignment horizontal="center" vertical="center"/>
    </xf>
    <xf numFmtId="2" fontId="8" fillId="3" borderId="47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2" fontId="7" fillId="3" borderId="61" xfId="0" applyNumberFormat="1" applyFont="1" applyFill="1" applyBorder="1" applyAlignment="1">
      <alignment horizontal="right" vertical="center"/>
    </xf>
    <xf numFmtId="2" fontId="7" fillId="3" borderId="0" xfId="0" applyNumberFormat="1" applyFont="1" applyFill="1" applyAlignment="1">
      <alignment horizontal="right" vertical="center"/>
    </xf>
    <xf numFmtId="2" fontId="7" fillId="3" borderId="59" xfId="0" applyNumberFormat="1" applyFont="1" applyFill="1" applyBorder="1" applyAlignment="1">
      <alignment horizontal="right" vertical="center"/>
    </xf>
    <xf numFmtId="2" fontId="7" fillId="3" borderId="31" xfId="0" applyNumberFormat="1" applyFont="1" applyFill="1" applyBorder="1" applyAlignment="1">
      <alignment horizontal="right" vertical="center"/>
    </xf>
    <xf numFmtId="2" fontId="7" fillId="3" borderId="32" xfId="0" applyNumberFormat="1" applyFont="1" applyFill="1" applyBorder="1" applyAlignment="1">
      <alignment horizontal="right" vertical="center"/>
    </xf>
    <xf numFmtId="2" fontId="7" fillId="3" borderId="33" xfId="0" applyNumberFormat="1" applyFont="1" applyFill="1" applyBorder="1" applyAlignment="1">
      <alignment horizontal="right" vertical="center"/>
    </xf>
    <xf numFmtId="2" fontId="7" fillId="3" borderId="28" xfId="0" applyNumberFormat="1" applyFont="1" applyFill="1" applyBorder="1" applyAlignment="1">
      <alignment horizontal="right" vertical="center"/>
    </xf>
    <xf numFmtId="2" fontId="7" fillId="3" borderId="36" xfId="0" applyNumberFormat="1" applyFont="1" applyFill="1" applyBorder="1" applyAlignment="1">
      <alignment horizontal="right" vertical="center"/>
    </xf>
    <xf numFmtId="49" fontId="5" fillId="2" borderId="63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right" vertical="center"/>
    </xf>
    <xf numFmtId="2" fontId="7" fillId="3" borderId="72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2" fontId="7" fillId="3" borderId="7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2" fontId="7" fillId="3" borderId="77" xfId="0" applyNumberFormat="1" applyFont="1" applyFill="1" applyBorder="1" applyAlignment="1">
      <alignment horizontal="right" vertical="center"/>
    </xf>
    <xf numFmtId="2" fontId="7" fillId="3" borderId="78" xfId="0" applyNumberFormat="1" applyFont="1" applyFill="1" applyBorder="1" applyAlignment="1">
      <alignment horizontal="right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2" fontId="7" fillId="3" borderId="74" xfId="0" applyNumberFormat="1" applyFont="1" applyFill="1" applyBorder="1" applyAlignment="1">
      <alignment horizontal="right" vertical="center"/>
    </xf>
    <xf numFmtId="2" fontId="7" fillId="3" borderId="75" xfId="0" applyNumberFormat="1" applyFont="1" applyFill="1" applyBorder="1" applyAlignment="1">
      <alignment horizontal="right" vertical="center"/>
    </xf>
    <xf numFmtId="2" fontId="7" fillId="3" borderId="76" xfId="0" applyNumberFormat="1" applyFont="1" applyFill="1" applyBorder="1" applyAlignment="1">
      <alignment horizontal="right" vertical="center"/>
    </xf>
    <xf numFmtId="2" fontId="7" fillId="5" borderId="28" xfId="0" applyNumberFormat="1" applyFont="1" applyFill="1" applyBorder="1" applyAlignment="1" applyProtection="1">
      <alignment horizontal="right" vertical="center"/>
      <protection locked="0"/>
    </xf>
    <xf numFmtId="2" fontId="7" fillId="5" borderId="29" xfId="0" applyNumberFormat="1" applyFont="1" applyFill="1" applyBorder="1" applyAlignment="1" applyProtection="1">
      <alignment horizontal="right" vertical="center"/>
      <protection locked="0"/>
    </xf>
    <xf numFmtId="2" fontId="7" fillId="5" borderId="35" xfId="0" applyNumberFormat="1" applyFont="1" applyFill="1" applyBorder="1" applyAlignment="1" applyProtection="1">
      <alignment horizontal="right" vertical="center"/>
      <protection locked="0"/>
    </xf>
    <xf numFmtId="2" fontId="7" fillId="5" borderId="31" xfId="0" applyNumberFormat="1" applyFont="1" applyFill="1" applyBorder="1" applyAlignment="1" applyProtection="1">
      <alignment horizontal="right" vertical="center"/>
      <protection locked="0"/>
    </xf>
    <xf numFmtId="2" fontId="7" fillId="5" borderId="32" xfId="0" applyNumberFormat="1" applyFont="1" applyFill="1" applyBorder="1" applyAlignment="1" applyProtection="1">
      <alignment horizontal="right" vertical="center"/>
      <protection locked="0"/>
    </xf>
    <xf numFmtId="2" fontId="7" fillId="5" borderId="36" xfId="0" applyNumberFormat="1" applyFont="1" applyFill="1" applyBorder="1" applyAlignment="1" applyProtection="1">
      <alignment horizontal="right" vertical="center"/>
      <protection locked="0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7" fillId="5" borderId="37" xfId="0" applyNumberFormat="1" applyFont="1" applyFill="1" applyBorder="1" applyAlignment="1" applyProtection="1">
      <alignment horizontal="right" vertical="center"/>
      <protection locked="0"/>
    </xf>
    <xf numFmtId="2" fontId="7" fillId="5" borderId="14" xfId="0" applyNumberFormat="1" applyFont="1" applyFill="1" applyBorder="1" applyAlignment="1" applyProtection="1">
      <alignment horizontal="right" vertical="center"/>
      <protection locked="0"/>
    </xf>
    <xf numFmtId="2" fontId="7" fillId="5" borderId="9" xfId="0" applyNumberFormat="1" applyFont="1" applyFill="1" applyBorder="1" applyAlignment="1" applyProtection="1">
      <alignment horizontal="right" vertical="center"/>
      <protection locked="0"/>
    </xf>
    <xf numFmtId="2" fontId="7" fillId="5" borderId="0" xfId="0" applyNumberFormat="1" applyFont="1" applyFill="1" applyAlignment="1" applyProtection="1">
      <alignment horizontal="right" vertical="center"/>
      <protection locked="0"/>
    </xf>
    <xf numFmtId="2" fontId="7" fillId="5" borderId="59" xfId="0" applyNumberFormat="1" applyFont="1" applyFill="1" applyBorder="1" applyAlignment="1" applyProtection="1">
      <alignment horizontal="right" vertical="center"/>
      <protection locked="0"/>
    </xf>
    <xf numFmtId="2" fontId="7" fillId="5" borderId="61" xfId="0" applyNumberFormat="1" applyFont="1" applyFill="1" applyBorder="1" applyAlignment="1" applyProtection="1">
      <alignment horizontal="right" vertical="center"/>
      <protection locked="0"/>
    </xf>
    <xf numFmtId="2" fontId="7" fillId="0" borderId="35" xfId="0" applyNumberFormat="1" applyFont="1" applyBorder="1" applyAlignment="1" applyProtection="1">
      <alignment horizontal="right" vertical="center"/>
      <protection locked="0"/>
    </xf>
    <xf numFmtId="2" fontId="7" fillId="0" borderId="61" xfId="0" applyNumberFormat="1" applyFont="1" applyBorder="1" applyAlignment="1" applyProtection="1">
      <alignment horizontal="right" vertic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2" fontId="7" fillId="0" borderId="8" xfId="0" applyNumberFormat="1" applyFont="1" applyBorder="1" applyAlignment="1" applyProtection="1">
      <alignment horizontal="right" vertical="center"/>
      <protection locked="0"/>
    </xf>
    <xf numFmtId="49" fontId="1" fillId="4" borderId="1" xfId="0" applyNumberFormat="1" applyFont="1" applyFill="1" applyBorder="1" applyAlignment="1">
      <alignment horizontal="left" vertical="center" textRotation="90" wrapText="1"/>
    </xf>
    <xf numFmtId="49" fontId="1" fillId="4" borderId="4" xfId="0" applyNumberFormat="1" applyFont="1" applyFill="1" applyBorder="1" applyAlignment="1">
      <alignment horizontal="left" vertical="center" textRotation="90" wrapText="1"/>
    </xf>
    <xf numFmtId="49" fontId="1" fillId="4" borderId="9" xfId="0" applyNumberFormat="1" applyFont="1" applyFill="1" applyBorder="1" applyAlignment="1">
      <alignment horizontal="left" vertical="center" textRotation="90" wrapText="1"/>
    </xf>
    <xf numFmtId="49" fontId="1" fillId="4" borderId="8" xfId="0" applyNumberFormat="1" applyFont="1" applyFill="1" applyBorder="1" applyAlignment="1">
      <alignment horizontal="left" vertical="center" textRotation="90" wrapText="1"/>
    </xf>
    <xf numFmtId="49" fontId="1" fillId="4" borderId="5" xfId="0" applyNumberFormat="1" applyFont="1" applyFill="1" applyBorder="1" applyAlignment="1">
      <alignment horizontal="left" vertical="center" textRotation="90" wrapText="1"/>
    </xf>
    <xf numFmtId="49" fontId="1" fillId="4" borderId="19" xfId="0" applyNumberFormat="1" applyFont="1" applyFill="1" applyBorder="1" applyAlignment="1">
      <alignment horizontal="left" vertical="center" textRotation="90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2" fontId="7" fillId="5" borderId="39" xfId="0" applyNumberFormat="1" applyFont="1" applyFill="1" applyBorder="1" applyAlignment="1" applyProtection="1">
      <alignment horizontal="right" vertical="center"/>
      <protection locked="0"/>
    </xf>
    <xf numFmtId="2" fontId="7" fillId="5" borderId="33" xfId="0" applyNumberFormat="1" applyFont="1" applyFill="1" applyBorder="1" applyAlignment="1" applyProtection="1">
      <alignment horizontal="right" vertical="center"/>
      <protection locked="0"/>
    </xf>
    <xf numFmtId="2" fontId="7" fillId="5" borderId="27" xfId="0" applyNumberFormat="1" applyFont="1" applyFill="1" applyBorder="1" applyAlignment="1" applyProtection="1">
      <alignment horizontal="right" vertical="center"/>
      <protection locked="0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2" fontId="7" fillId="3" borderId="28" xfId="0" applyNumberFormat="1" applyFont="1" applyFill="1" applyBorder="1" applyAlignment="1">
      <alignment horizontal="right" vertical="center" wrapText="1"/>
    </xf>
    <xf numFmtId="2" fontId="7" fillId="3" borderId="29" xfId="0" applyNumberFormat="1" applyFont="1" applyFill="1" applyBorder="1" applyAlignment="1">
      <alignment horizontal="right" vertical="center" wrapText="1"/>
    </xf>
    <xf numFmtId="2" fontId="7" fillId="3" borderId="14" xfId="0" applyNumberFormat="1" applyFont="1" applyFill="1" applyBorder="1" applyAlignment="1">
      <alignment horizontal="right" vertical="center" wrapText="1"/>
    </xf>
    <xf numFmtId="2" fontId="7" fillId="3" borderId="31" xfId="0" applyNumberFormat="1" applyFont="1" applyFill="1" applyBorder="1" applyAlignment="1">
      <alignment horizontal="right" vertical="center" wrapText="1"/>
    </xf>
    <xf numFmtId="2" fontId="7" fillId="3" borderId="32" xfId="0" applyNumberFormat="1" applyFont="1" applyFill="1" applyBorder="1" applyAlignment="1">
      <alignment horizontal="right" vertical="center" wrapText="1"/>
    </xf>
    <xf numFmtId="2" fontId="7" fillId="3" borderId="33" xfId="0" applyNumberFormat="1" applyFont="1" applyFill="1" applyBorder="1" applyAlignment="1">
      <alignment horizontal="right" vertical="center" wrapText="1"/>
    </xf>
    <xf numFmtId="2" fontId="7" fillId="3" borderId="35" xfId="0" applyNumberFormat="1" applyFont="1" applyFill="1" applyBorder="1" applyAlignment="1">
      <alignment horizontal="right" vertical="center" wrapText="1"/>
    </xf>
    <xf numFmtId="2" fontId="7" fillId="3" borderId="36" xfId="0" applyNumberFormat="1" applyFont="1" applyFill="1" applyBorder="1" applyAlignment="1">
      <alignment horizontal="right" vertical="center" wrapText="1"/>
    </xf>
    <xf numFmtId="2" fontId="7" fillId="3" borderId="28" xfId="0" applyNumberFormat="1" applyFont="1" applyFill="1" applyBorder="1" applyAlignment="1">
      <alignment horizontal="right" vertical="center" shrinkToFit="1"/>
    </xf>
    <xf numFmtId="2" fontId="7" fillId="3" borderId="29" xfId="0" applyNumberFormat="1" applyFont="1" applyFill="1" applyBorder="1" applyAlignment="1">
      <alignment horizontal="right" vertical="center" shrinkToFit="1"/>
    </xf>
    <xf numFmtId="2" fontId="7" fillId="3" borderId="14" xfId="0" applyNumberFormat="1" applyFont="1" applyFill="1" applyBorder="1" applyAlignment="1">
      <alignment horizontal="right" vertical="center" shrinkToFit="1"/>
    </xf>
    <xf numFmtId="2" fontId="7" fillId="3" borderId="31" xfId="0" applyNumberFormat="1" applyFont="1" applyFill="1" applyBorder="1" applyAlignment="1">
      <alignment horizontal="right" vertical="center" shrinkToFit="1"/>
    </xf>
    <xf numFmtId="2" fontId="7" fillId="3" borderId="32" xfId="0" applyNumberFormat="1" applyFont="1" applyFill="1" applyBorder="1" applyAlignment="1">
      <alignment horizontal="right" vertical="center" shrinkToFit="1"/>
    </xf>
    <xf numFmtId="2" fontId="7" fillId="3" borderId="33" xfId="0" applyNumberFormat="1" applyFont="1" applyFill="1" applyBorder="1" applyAlignment="1">
      <alignment horizontal="right" vertical="center" shrinkToFit="1"/>
    </xf>
    <xf numFmtId="2" fontId="7" fillId="3" borderId="27" xfId="0" applyNumberFormat="1" applyFont="1" applyFill="1" applyBorder="1" applyAlignment="1">
      <alignment horizontal="right" vertical="center" shrinkToFit="1"/>
    </xf>
    <xf numFmtId="2" fontId="7" fillId="3" borderId="30" xfId="0" applyNumberFormat="1" applyFont="1" applyFill="1" applyBorder="1" applyAlignment="1">
      <alignment horizontal="right" vertical="center" shrinkToFi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Border="1" applyAlignment="1" applyProtection="1">
      <alignment horizontal="right" vertical="center"/>
      <protection locked="0"/>
    </xf>
    <xf numFmtId="49" fontId="5" fillId="7" borderId="1" xfId="0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4" xfId="0" applyNumberFormat="1" applyFont="1" applyFill="1" applyBorder="1" applyAlignment="1">
      <alignment horizontal="center" vertical="center"/>
    </xf>
    <xf numFmtId="49" fontId="5" fillId="7" borderId="5" xfId="0" applyNumberFormat="1" applyFont="1" applyFill="1" applyBorder="1" applyAlignment="1">
      <alignment horizontal="center" vertical="center"/>
    </xf>
    <xf numFmtId="49" fontId="5" fillId="7" borderId="6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164" fontId="8" fillId="5" borderId="2" xfId="0" applyNumberFormat="1" applyFont="1" applyFill="1" applyBorder="1" applyAlignment="1" applyProtection="1">
      <alignment horizontal="right" vertical="center"/>
      <protection locked="0"/>
    </xf>
    <xf numFmtId="164" fontId="8" fillId="5" borderId="4" xfId="0" applyNumberFormat="1" applyFont="1" applyFill="1" applyBorder="1" applyAlignment="1" applyProtection="1">
      <alignment horizontal="right" vertical="center"/>
      <protection locked="0"/>
    </xf>
    <xf numFmtId="164" fontId="8" fillId="5" borderId="5" xfId="0" applyNumberFormat="1" applyFont="1" applyFill="1" applyBorder="1" applyAlignment="1" applyProtection="1">
      <alignment horizontal="right" vertical="center"/>
      <protection locked="0"/>
    </xf>
    <xf numFmtId="164" fontId="8" fillId="5" borderId="6" xfId="0" applyNumberFormat="1" applyFont="1" applyFill="1" applyBorder="1" applyAlignment="1" applyProtection="1">
      <alignment horizontal="right" vertical="center"/>
      <protection locked="0"/>
    </xf>
    <xf numFmtId="164" fontId="8" fillId="5" borderId="19" xfId="0" applyNumberFormat="1" applyFont="1" applyFill="1" applyBorder="1" applyAlignment="1" applyProtection="1">
      <alignment horizontal="right" vertical="center"/>
      <protection locked="0"/>
    </xf>
    <xf numFmtId="164" fontId="8" fillId="3" borderId="29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4" fontId="8" fillId="3" borderId="32" xfId="0" applyNumberFormat="1" applyFont="1" applyFill="1" applyBorder="1" applyAlignment="1">
      <alignment horizontal="right" vertical="center"/>
    </xf>
    <xf numFmtId="164" fontId="8" fillId="3" borderId="33" xfId="0" applyNumberFormat="1" applyFont="1" applyFill="1" applyBorder="1" applyAlignment="1">
      <alignment horizontal="right" vertical="center"/>
    </xf>
    <xf numFmtId="164" fontId="8" fillId="3" borderId="31" xfId="0" applyNumberFormat="1" applyFont="1" applyFill="1" applyBorder="1" applyAlignment="1">
      <alignment horizontal="right" vertical="center"/>
    </xf>
    <xf numFmtId="164" fontId="8" fillId="3" borderId="35" xfId="0" applyNumberFormat="1" applyFont="1" applyFill="1" applyBorder="1" applyAlignment="1">
      <alignment horizontal="right" vertical="center"/>
    </xf>
    <xf numFmtId="164" fontId="8" fillId="3" borderId="36" xfId="0" applyNumberFormat="1" applyFont="1" applyFill="1" applyBorder="1" applyAlignment="1">
      <alignment horizontal="right" vertical="center"/>
    </xf>
    <xf numFmtId="164" fontId="8" fillId="3" borderId="30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right" vertical="center"/>
    </xf>
    <xf numFmtId="164" fontId="7" fillId="5" borderId="29" xfId="0" applyNumberFormat="1" applyFont="1" applyFill="1" applyBorder="1" applyAlignment="1" applyProtection="1">
      <alignment horizontal="right" vertical="center"/>
      <protection locked="0"/>
    </xf>
    <xf numFmtId="164" fontId="7" fillId="5" borderId="14" xfId="0" applyNumberFormat="1" applyFont="1" applyFill="1" applyBorder="1" applyAlignment="1" applyProtection="1">
      <alignment horizontal="right" vertical="center"/>
      <protection locked="0"/>
    </xf>
    <xf numFmtId="164" fontId="7" fillId="5" borderId="32" xfId="0" applyNumberFormat="1" applyFont="1" applyFill="1" applyBorder="1" applyAlignment="1" applyProtection="1">
      <alignment horizontal="right" vertical="center"/>
      <protection locked="0"/>
    </xf>
    <xf numFmtId="164" fontId="7" fillId="5" borderId="33" xfId="0" applyNumberFormat="1" applyFont="1" applyFill="1" applyBorder="1" applyAlignment="1" applyProtection="1">
      <alignment horizontal="right" vertical="center"/>
      <protection locked="0"/>
    </xf>
    <xf numFmtId="164" fontId="7" fillId="5" borderId="35" xfId="0" applyNumberFormat="1" applyFont="1" applyFill="1" applyBorder="1" applyAlignment="1" applyProtection="1">
      <alignment horizontal="right" vertical="center"/>
      <protection locked="0"/>
    </xf>
    <xf numFmtId="164" fontId="7" fillId="5" borderId="36" xfId="0" applyNumberFormat="1" applyFont="1" applyFill="1" applyBorder="1" applyAlignment="1" applyProtection="1">
      <alignment horizontal="right" vertical="center"/>
      <protection locked="0"/>
    </xf>
    <xf numFmtId="49" fontId="1" fillId="6" borderId="26" xfId="0" applyNumberFormat="1" applyFont="1" applyFill="1" applyBorder="1" applyAlignment="1">
      <alignment horizontal="center" vertical="center" wrapText="1"/>
    </xf>
    <xf numFmtId="49" fontId="1" fillId="6" borderId="27" xfId="0" applyNumberFormat="1" applyFont="1" applyFill="1" applyBorder="1" applyAlignment="1">
      <alignment horizontal="center" vertical="center"/>
    </xf>
    <xf numFmtId="49" fontId="1" fillId="6" borderId="26" xfId="0" applyNumberFormat="1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center" vertical="center" wrapText="1"/>
    </xf>
    <xf numFmtId="49" fontId="1" fillId="4" borderId="27" xfId="0" applyNumberFormat="1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26" xfId="0" applyNumberFormat="1" applyFont="1" applyFill="1" applyBorder="1" applyAlignment="1">
      <alignment horizontal="left" vertical="center"/>
    </xf>
    <xf numFmtId="49" fontId="1" fillId="2" borderId="27" xfId="0" applyNumberFormat="1" applyFont="1" applyFill="1" applyBorder="1" applyAlignment="1">
      <alignment horizontal="left" vertical="center"/>
    </xf>
    <xf numFmtId="164" fontId="7" fillId="0" borderId="69" xfId="0" applyNumberFormat="1" applyFont="1" applyBorder="1" applyAlignment="1" applyProtection="1">
      <alignment horizontal="right" vertical="center"/>
      <protection locked="0"/>
    </xf>
    <xf numFmtId="164" fontId="7" fillId="0" borderId="27" xfId="0" applyNumberFormat="1" applyFont="1" applyBorder="1" applyAlignment="1" applyProtection="1">
      <alignment horizontal="right" vertical="center"/>
      <protection locked="0"/>
    </xf>
    <xf numFmtId="164" fontId="7" fillId="0" borderId="79" xfId="0" applyNumberFormat="1" applyFont="1" applyBorder="1" applyAlignment="1" applyProtection="1">
      <alignment horizontal="right" vertical="center"/>
      <protection locked="0"/>
    </xf>
    <xf numFmtId="164" fontId="7" fillId="0" borderId="30" xfId="0" applyNumberFormat="1" applyFont="1" applyBorder="1" applyAlignment="1" applyProtection="1">
      <alignment horizontal="right" vertical="center"/>
      <protection locked="0"/>
    </xf>
    <xf numFmtId="1" fontId="1" fillId="3" borderId="27" xfId="0" applyNumberFormat="1" applyFont="1" applyFill="1" applyBorder="1" applyAlignment="1">
      <alignment horizontal="center" vertical="center"/>
    </xf>
    <xf numFmtId="1" fontId="1" fillId="3" borderId="30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48" xfId="0" applyNumberFormat="1" applyFont="1" applyFill="1" applyBorder="1" applyAlignment="1">
      <alignment horizontal="center" vertical="center"/>
    </xf>
    <xf numFmtId="49" fontId="1" fillId="2" borderId="49" xfId="0" applyNumberFormat="1" applyFont="1" applyFill="1" applyBorder="1" applyAlignment="1">
      <alignment horizontal="center" vertical="center"/>
    </xf>
    <xf numFmtId="49" fontId="1" fillId="2" borderId="70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65" xfId="0" applyNumberFormat="1" applyFont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2" borderId="29" xfId="0" applyNumberFormat="1" applyFont="1" applyFill="1" applyBorder="1" applyAlignment="1">
      <alignment horizontal="center" vertical="top" wrapText="1"/>
    </xf>
    <xf numFmtId="49" fontId="1" fillId="2" borderId="32" xfId="0" applyNumberFormat="1" applyFont="1" applyFill="1" applyBorder="1" applyAlignment="1">
      <alignment horizontal="center" vertical="top" wrapText="1"/>
    </xf>
    <xf numFmtId="14" fontId="1" fillId="0" borderId="18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14" fontId="1" fillId="0" borderId="6" xfId="0" applyNumberFormat="1" applyFont="1" applyBorder="1" applyAlignment="1" applyProtection="1">
      <alignment horizontal="center" vertical="center" wrapText="1"/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164" fontId="8" fillId="3" borderId="66" xfId="0" applyNumberFormat="1" applyFont="1" applyFill="1" applyBorder="1" applyAlignment="1">
      <alignment horizontal="right" vertical="center" wrapText="1"/>
    </xf>
    <xf numFmtId="164" fontId="8" fillId="3" borderId="67" xfId="0" applyNumberFormat="1" applyFont="1" applyFill="1" applyBorder="1" applyAlignment="1">
      <alignment horizontal="right" vertical="center" wrapText="1"/>
    </xf>
    <xf numFmtId="164" fontId="8" fillId="3" borderId="68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19" xfId="0" applyNumberFormat="1" applyFont="1" applyFill="1" applyBorder="1" applyAlignment="1">
      <alignment horizontal="right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4" fillId="8" borderId="59" xfId="0" applyFont="1" applyFill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right" vertical="center"/>
    </xf>
    <xf numFmtId="164" fontId="8" fillId="0" borderId="29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8" fillId="0" borderId="41" xfId="0" applyNumberFormat="1" applyFont="1" applyBorder="1" applyAlignment="1">
      <alignment horizontal="right" vertical="center"/>
    </xf>
    <xf numFmtId="164" fontId="8" fillId="0" borderId="44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>
      <alignment horizontal="right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4" fontId="7" fillId="0" borderId="32" xfId="0" applyNumberFormat="1" applyFont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164" fontId="7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166" fontId="7" fillId="0" borderId="28" xfId="0" applyNumberFormat="1" applyFont="1" applyBorder="1" applyAlignment="1">
      <alignment horizontal="right" vertical="center"/>
    </xf>
    <xf numFmtId="166" fontId="7" fillId="0" borderId="29" xfId="0" applyNumberFormat="1" applyFont="1" applyBorder="1" applyAlignment="1">
      <alignment horizontal="right" vertical="center"/>
    </xf>
    <xf numFmtId="166" fontId="7" fillId="0" borderId="14" xfId="0" applyNumberFormat="1" applyFont="1" applyBorder="1" applyAlignment="1">
      <alignment horizontal="right" vertical="center"/>
    </xf>
    <xf numFmtId="166" fontId="7" fillId="0" borderId="31" xfId="0" applyNumberFormat="1" applyFont="1" applyBorder="1" applyAlignment="1">
      <alignment horizontal="right" vertical="center"/>
    </xf>
    <xf numFmtId="166" fontId="7" fillId="0" borderId="32" xfId="0" applyNumberFormat="1" applyFont="1" applyBorder="1" applyAlignment="1">
      <alignment horizontal="right" vertical="center"/>
    </xf>
    <xf numFmtId="166" fontId="7" fillId="0" borderId="33" xfId="0" applyNumberFormat="1" applyFont="1" applyBorder="1" applyAlignment="1">
      <alignment horizontal="right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166" fontId="7" fillId="0" borderId="27" xfId="0" applyNumberFormat="1" applyFont="1" applyBorder="1" applyAlignment="1">
      <alignment horizontal="right" vertical="center"/>
    </xf>
    <xf numFmtId="166" fontId="7" fillId="0" borderId="63" xfId="0" applyNumberFormat="1" applyFont="1" applyBorder="1" applyAlignment="1">
      <alignment horizontal="right" vertical="center"/>
    </xf>
    <xf numFmtId="166" fontId="7" fillId="0" borderId="35" xfId="0" applyNumberFormat="1" applyFont="1" applyBorder="1" applyAlignment="1">
      <alignment horizontal="right" vertical="center"/>
    </xf>
    <xf numFmtId="166" fontId="7" fillId="0" borderId="36" xfId="0" applyNumberFormat="1" applyFont="1" applyBorder="1" applyAlignment="1">
      <alignment horizontal="right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/>
    </xf>
    <xf numFmtId="2" fontId="7" fillId="0" borderId="27" xfId="0" applyNumberFormat="1" applyFont="1" applyBorder="1" applyAlignment="1">
      <alignment horizontal="right" vertical="center"/>
    </xf>
    <xf numFmtId="2" fontId="7" fillId="0" borderId="62" xfId="0" applyNumberFormat="1" applyFont="1" applyBorder="1" applyAlignment="1">
      <alignment horizontal="right" vertical="center"/>
    </xf>
    <xf numFmtId="2" fontId="7" fillId="0" borderId="63" xfId="0" applyNumberFormat="1" applyFont="1" applyBorder="1" applyAlignment="1">
      <alignment horizontal="right" vertical="center"/>
    </xf>
    <xf numFmtId="2" fontId="8" fillId="3" borderId="66" xfId="0" applyNumberFormat="1" applyFont="1" applyFill="1" applyBorder="1" applyAlignment="1">
      <alignment horizontal="right" vertical="center"/>
    </xf>
    <xf numFmtId="2" fontId="8" fillId="3" borderId="67" xfId="0" applyNumberFormat="1" applyFont="1" applyFill="1" applyBorder="1" applyAlignment="1">
      <alignment horizontal="right" vertical="center"/>
    </xf>
    <xf numFmtId="2" fontId="8" fillId="3" borderId="68" xfId="0" applyNumberFormat="1" applyFont="1" applyFill="1" applyBorder="1" applyAlignment="1">
      <alignment horizontal="right" vertical="center"/>
    </xf>
    <xf numFmtId="2" fontId="8" fillId="3" borderId="5" xfId="0" applyNumberFormat="1" applyFont="1" applyFill="1" applyBorder="1" applyAlignment="1">
      <alignment horizontal="right" vertical="center"/>
    </xf>
    <xf numFmtId="2" fontId="8" fillId="3" borderId="6" xfId="0" applyNumberFormat="1" applyFont="1" applyFill="1" applyBorder="1" applyAlignment="1">
      <alignment horizontal="right" vertical="center"/>
    </xf>
    <xf numFmtId="2" fontId="8" fillId="3" borderId="19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 wrapText="1"/>
    </xf>
    <xf numFmtId="0" fontId="16" fillId="9" borderId="57" xfId="0" applyFont="1" applyFill="1" applyBorder="1" applyAlignment="1">
      <alignment horizontal="center" vertical="center" wrapText="1"/>
    </xf>
    <xf numFmtId="0" fontId="16" fillId="9" borderId="58" xfId="0" applyFont="1" applyFill="1" applyBorder="1" applyAlignment="1">
      <alignment horizontal="center" vertical="center" wrapText="1"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59" xfId="0" applyNumberFormat="1" applyFont="1" applyBorder="1" applyAlignment="1">
      <alignment horizontal="right" vertical="center"/>
    </xf>
    <xf numFmtId="164" fontId="7" fillId="0" borderId="61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right" vertical="center"/>
    </xf>
    <xf numFmtId="1" fontId="9" fillId="9" borderId="27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1" fontId="9" fillId="9" borderId="3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vertical="center"/>
    </xf>
    <xf numFmtId="164" fontId="7" fillId="0" borderId="30" xfId="0" applyNumberFormat="1" applyFont="1" applyBorder="1" applyAlignment="1">
      <alignment vertical="center"/>
    </xf>
    <xf numFmtId="1" fontId="1" fillId="9" borderId="27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vertical="center"/>
    </xf>
    <xf numFmtId="0" fontId="1" fillId="9" borderId="27" xfId="0" applyFont="1" applyFill="1" applyBorder="1" applyAlignment="1">
      <alignment horizontal="center" vertical="center"/>
    </xf>
    <xf numFmtId="1" fontId="1" fillId="9" borderId="3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8" fillId="0" borderId="40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horizontal="right" vertical="center"/>
    </xf>
    <xf numFmtId="2" fontId="8" fillId="0" borderId="65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vertical="center"/>
    </xf>
    <xf numFmtId="164" fontId="7" fillId="0" borderId="29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6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59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0" borderId="31" xfId="0" applyNumberFormat="1" applyFont="1" applyBorder="1" applyAlignment="1">
      <alignment vertical="center"/>
    </xf>
    <xf numFmtId="164" fontId="7" fillId="0" borderId="35" xfId="0" applyNumberFormat="1" applyFont="1" applyBorder="1" applyAlignment="1">
      <alignment vertical="center"/>
    </xf>
    <xf numFmtId="164" fontId="7" fillId="0" borderId="36" xfId="0" applyNumberFormat="1" applyFont="1" applyBorder="1" applyAlignment="1">
      <alignment vertical="center"/>
    </xf>
    <xf numFmtId="2" fontId="8" fillId="0" borderId="23" xfId="0" applyNumberFormat="1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20" fontId="15" fillId="0" borderId="1" xfId="0" applyNumberFormat="1" applyFont="1" applyBorder="1" applyAlignment="1">
      <alignment horizontal="right" vertical="center"/>
    </xf>
    <xf numFmtId="20" fontId="15" fillId="0" borderId="2" xfId="0" applyNumberFormat="1" applyFont="1" applyBorder="1" applyAlignment="1">
      <alignment horizontal="right" vertical="center"/>
    </xf>
    <xf numFmtId="20" fontId="15" fillId="0" borderId="4" xfId="0" applyNumberFormat="1" applyFont="1" applyBorder="1" applyAlignment="1">
      <alignment horizontal="right" vertical="center"/>
    </xf>
    <xf numFmtId="20" fontId="15" fillId="0" borderId="5" xfId="0" applyNumberFormat="1" applyFont="1" applyBorder="1" applyAlignment="1">
      <alignment horizontal="right" vertical="center"/>
    </xf>
    <xf numFmtId="20" fontId="15" fillId="0" borderId="6" xfId="0" applyNumberFormat="1" applyFont="1" applyBorder="1" applyAlignment="1">
      <alignment horizontal="right" vertical="center"/>
    </xf>
    <xf numFmtId="20" fontId="15" fillId="0" borderId="19" xfId="0" applyNumberFormat="1" applyFont="1" applyBorder="1" applyAlignment="1">
      <alignment horizontal="right" vertical="center"/>
    </xf>
    <xf numFmtId="0" fontId="8" fillId="3" borderId="67" xfId="0" applyFont="1" applyFill="1" applyBorder="1" applyAlignment="1">
      <alignment horizontal="right" vertical="center"/>
    </xf>
    <xf numFmtId="0" fontId="8" fillId="3" borderId="68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right" vertical="center"/>
    </xf>
    <xf numFmtId="2" fontId="7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8" fillId="3" borderId="67" xfId="0" applyFont="1" applyFill="1" applyBorder="1" applyAlignment="1">
      <alignment horizontal="right" vertical="center" wrapText="1"/>
    </xf>
    <xf numFmtId="0" fontId="8" fillId="3" borderId="68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2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385D8A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20</xdr:row>
      <xdr:rowOff>44126</xdr:rowOff>
    </xdr:from>
    <xdr:to>
      <xdr:col>2</xdr:col>
      <xdr:colOff>123264</xdr:colOff>
      <xdr:row>21</xdr:row>
      <xdr:rowOff>201705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885825" y="4548891"/>
          <a:ext cx="380439" cy="404108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4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10160</xdr:colOff>
      <xdr:row>0</xdr:row>
      <xdr:rowOff>266700</xdr:rowOff>
    </xdr:from>
    <xdr:to>
      <xdr:col>39</xdr:col>
      <xdr:colOff>190500</xdr:colOff>
      <xdr:row>6</xdr:row>
      <xdr:rowOff>205293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1685" y="266700"/>
          <a:ext cx="10629265" cy="123399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6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2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Tabelle für die Törnberechnung </a:t>
          </a:r>
          <a:r>
            <a:rPr lang="de-DE" sz="24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©</a:t>
          </a:r>
          <a:br>
            <a:rPr lang="de-DE" sz="9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6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Berechnungen von</a:t>
          </a:r>
          <a:r>
            <a:rPr lang="de-DE" sz="1600" b="1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Hochwasserzeiten, Wasser unter dem Kiel (WuK) und Fahrzeiten</a:t>
          </a: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1400" i="1"/>
            <a:t>(Zeilen mit </a:t>
          </a:r>
          <a:r>
            <a:rPr lang="de-DE" sz="1400" b="1" i="1">
              <a:solidFill>
                <a:sysClr val="windowText" lastClr="000000"/>
              </a:solidFill>
            </a:rPr>
            <a:t>schwarzem</a:t>
          </a:r>
          <a:r>
            <a:rPr lang="de-DE" sz="1400" i="1"/>
            <a:t> Text </a:t>
          </a:r>
          <a:r>
            <a:rPr lang="de-DE" sz="1400" b="1" i="1"/>
            <a:t>=</a:t>
          </a:r>
          <a:r>
            <a:rPr lang="de-DE" sz="1400" i="1"/>
            <a:t> ggf. ausfüllen ; Zeilen mit </a:t>
          </a:r>
          <a:r>
            <a:rPr lang="de-DE" sz="1400" b="1" i="1">
              <a:solidFill>
                <a:srgbClr val="FF0000"/>
              </a:solidFill>
            </a:rPr>
            <a:t>rote</a:t>
          </a:r>
          <a:r>
            <a:rPr lang="de-DE" sz="1400" b="1" i="1" baseline="0">
              <a:solidFill>
                <a:srgbClr val="FF0000"/>
              </a:solidFill>
            </a:rPr>
            <a:t>m Text</a:t>
          </a:r>
          <a:r>
            <a:rPr lang="de-DE" sz="1400" b="1" i="1"/>
            <a:t> = </a:t>
          </a:r>
          <a:r>
            <a:rPr lang="de-DE" sz="1400" i="1"/>
            <a:t>Berechnung automatisch; Zellen grau hinterlegt)</a:t>
          </a:r>
          <a:br>
            <a:rPr lang="de-DE" sz="1400" i="1"/>
          </a:br>
          <a:r>
            <a:rPr lang="de-DE" sz="1400" b="1" i="1"/>
            <a:t>(nicht benötigte Zellen</a:t>
          </a:r>
          <a:r>
            <a:rPr lang="de-DE" sz="1400" b="1" i="1" baseline="0"/>
            <a:t> </a:t>
          </a:r>
          <a:r>
            <a:rPr lang="de-DE" sz="1400" b="1" i="1" u="sng" baseline="0"/>
            <a:t>oder</a:t>
          </a:r>
          <a:r>
            <a:rPr lang="de-DE" sz="1400" b="1" i="1" baseline="0"/>
            <a:t> Zellen ohne Text oder Zahl = leer lassen) </a:t>
          </a:r>
          <a:endParaRPr lang="de-DE" sz="1400" b="1" i="1"/>
        </a:p>
      </xdr:txBody>
    </xdr:sp>
    <xdr:clientData/>
  </xdr:twoCellAnchor>
  <xdr:twoCellAnchor>
    <xdr:from>
      <xdr:col>1</xdr:col>
      <xdr:colOff>149599</xdr:colOff>
      <xdr:row>32</xdr:row>
      <xdr:rowOff>49065</xdr:rowOff>
    </xdr:from>
    <xdr:to>
      <xdr:col>2</xdr:col>
      <xdr:colOff>168088</xdr:colOff>
      <xdr:row>33</xdr:row>
      <xdr:rowOff>201706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911599" y="7489771"/>
          <a:ext cx="399489" cy="39917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8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5</a:t>
          </a:r>
        </a:p>
        <a:p>
          <a:pPr algn="ctr"/>
          <a:endParaRPr lang="de-DE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78890</xdr:colOff>
      <xdr:row>40</xdr:row>
      <xdr:rowOff>71682</xdr:rowOff>
    </xdr:from>
    <xdr:to>
      <xdr:col>4</xdr:col>
      <xdr:colOff>139401</xdr:colOff>
      <xdr:row>41</xdr:row>
      <xdr:rowOff>196052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1420010" y="9175042"/>
          <a:ext cx="395791" cy="39869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5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147173</xdr:colOff>
      <xdr:row>50</xdr:row>
      <xdr:rowOff>63351</xdr:rowOff>
    </xdr:from>
    <xdr:to>
      <xdr:col>2</xdr:col>
      <xdr:colOff>146426</xdr:colOff>
      <xdr:row>51</xdr:row>
      <xdr:rowOff>216502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>
        <a:xfrm>
          <a:off x="502773" y="11787991"/>
          <a:ext cx="405653" cy="40715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6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175635</xdr:colOff>
      <xdr:row>60</xdr:row>
      <xdr:rowOff>34030</xdr:rowOff>
    </xdr:from>
    <xdr:to>
      <xdr:col>2</xdr:col>
      <xdr:colOff>101601</xdr:colOff>
      <xdr:row>61</xdr:row>
      <xdr:rowOff>178461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>
        <a:xfrm>
          <a:off x="531235" y="14268190"/>
          <a:ext cx="332366" cy="33747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7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156883</xdr:colOff>
      <xdr:row>70</xdr:row>
      <xdr:rowOff>20319</xdr:rowOff>
    </xdr:from>
    <xdr:to>
      <xdr:col>2</xdr:col>
      <xdr:colOff>135876</xdr:colOff>
      <xdr:row>71</xdr:row>
      <xdr:rowOff>179294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512483" y="16184879"/>
          <a:ext cx="385393" cy="35201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9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176493</xdr:colOff>
      <xdr:row>66</xdr:row>
      <xdr:rowOff>20320</xdr:rowOff>
    </xdr:from>
    <xdr:to>
      <xdr:col>2</xdr:col>
      <xdr:colOff>142240</xdr:colOff>
      <xdr:row>67</xdr:row>
      <xdr:rowOff>183567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>
        <a:xfrm>
          <a:off x="532093" y="15412720"/>
          <a:ext cx="372147" cy="35628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8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66338</xdr:colOff>
      <xdr:row>40</xdr:row>
      <xdr:rowOff>134470</xdr:rowOff>
    </xdr:from>
    <xdr:to>
      <xdr:col>2</xdr:col>
      <xdr:colOff>235323</xdr:colOff>
      <xdr:row>41</xdr:row>
      <xdr:rowOff>11204</xdr:rowOff>
    </xdr:to>
    <xdr:sp macro="" textlink="">
      <xdr:nvSpPr>
        <xdr:cNvPr id="10" name="Pfeil nach recht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8788" y="9488020"/>
          <a:ext cx="168985" cy="1529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66338</xdr:colOff>
      <xdr:row>42</xdr:row>
      <xdr:rowOff>201705</xdr:rowOff>
    </xdr:from>
    <xdr:to>
      <xdr:col>2</xdr:col>
      <xdr:colOff>235323</xdr:colOff>
      <xdr:row>43</xdr:row>
      <xdr:rowOff>78439</xdr:rowOff>
    </xdr:to>
    <xdr:sp macro="" textlink="">
      <xdr:nvSpPr>
        <xdr:cNvPr id="11" name="Pfeil nach recht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8788" y="10107705"/>
          <a:ext cx="168985" cy="1529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62006</xdr:colOff>
      <xdr:row>42</xdr:row>
      <xdr:rowOff>49600</xdr:rowOff>
    </xdr:from>
    <xdr:to>
      <xdr:col>4</xdr:col>
      <xdr:colOff>140447</xdr:colOff>
      <xdr:row>43</xdr:row>
      <xdr:rowOff>199614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>
        <a:xfrm>
          <a:off x="1403126" y="9701600"/>
          <a:ext cx="413721" cy="424334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non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 b="1">
              <a:solidFill>
                <a:schemeClr val="tx1"/>
              </a:solidFill>
            </a:rPr>
            <a:t>5a</a:t>
          </a:r>
        </a:p>
      </xdr:txBody>
    </xdr:sp>
    <xdr:clientData/>
  </xdr:twoCellAnchor>
  <xdr:twoCellAnchor>
    <xdr:from>
      <xdr:col>1</xdr:col>
      <xdr:colOff>34177</xdr:colOff>
      <xdr:row>12</xdr:row>
      <xdr:rowOff>114898</xdr:rowOff>
    </xdr:from>
    <xdr:to>
      <xdr:col>1</xdr:col>
      <xdr:colOff>368794</xdr:colOff>
      <xdr:row>13</xdr:row>
      <xdr:rowOff>148515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>
        <a:xfrm>
          <a:off x="389777" y="2461858"/>
          <a:ext cx="334617" cy="30793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1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67795</xdr:colOff>
      <xdr:row>12</xdr:row>
      <xdr:rowOff>257739</xdr:rowOff>
    </xdr:from>
    <xdr:to>
      <xdr:col>24</xdr:col>
      <xdr:colOff>100142</xdr:colOff>
      <xdr:row>13</xdr:row>
      <xdr:rowOff>243841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>
        <a:xfrm>
          <a:off x="7139155" y="2604699"/>
          <a:ext cx="286347" cy="260422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2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70932</xdr:colOff>
      <xdr:row>12</xdr:row>
      <xdr:rowOff>32571</xdr:rowOff>
    </xdr:from>
    <xdr:to>
      <xdr:col>33</xdr:col>
      <xdr:colOff>137606</xdr:colOff>
      <xdr:row>13</xdr:row>
      <xdr:rowOff>57512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9428292" y="2379531"/>
          <a:ext cx="320674" cy="29926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 sz="1600" b="1">
            <a:solidFill>
              <a:schemeClr val="tx1"/>
            </a:solidFill>
          </a:endParaRPr>
        </a:p>
        <a:p>
          <a:pPr algn="ctr"/>
          <a:r>
            <a:rPr lang="de-DE" sz="1200" b="1">
              <a:solidFill>
                <a:schemeClr val="tx1"/>
              </a:solidFill>
            </a:rPr>
            <a:t>3</a:t>
          </a:r>
        </a:p>
        <a:p>
          <a:pPr algn="ctr"/>
          <a:endParaRPr lang="de-DE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100851</xdr:colOff>
      <xdr:row>48</xdr:row>
      <xdr:rowOff>0</xdr:rowOff>
    </xdr:from>
    <xdr:to>
      <xdr:col>12</xdr:col>
      <xdr:colOff>145673</xdr:colOff>
      <xdr:row>51</xdr:row>
      <xdr:rowOff>235324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440204" y="11474824"/>
          <a:ext cx="907675" cy="97491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Bei</a:t>
          </a:r>
          <a:r>
            <a:rPr lang="de-DE" sz="1100" b="1" baseline="0"/>
            <a:t> Berechnung </a:t>
          </a:r>
          <a:br>
            <a:rPr lang="de-DE" sz="1100" b="1" baseline="0"/>
          </a:br>
          <a:r>
            <a:rPr lang="de-DE" sz="1100" b="1" baseline="0"/>
            <a:t>mit Lottiefe:</a:t>
          </a:r>
          <a:br>
            <a:rPr lang="de-DE" sz="1100" b="1"/>
          </a:br>
          <a:r>
            <a:rPr lang="de-DE" sz="1100" b="1">
              <a:solidFill>
                <a:srgbClr val="FF0000"/>
              </a:solidFill>
            </a:rPr>
            <a:t>diese 2 Zeilen</a:t>
          </a:r>
          <a:r>
            <a:rPr lang="de-DE" sz="1100" b="1" baseline="0">
              <a:solidFill>
                <a:srgbClr val="FF0000"/>
              </a:solidFill>
            </a:rPr>
            <a:t> leer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134493</xdr:colOff>
      <xdr:row>42</xdr:row>
      <xdr:rowOff>168089</xdr:rowOff>
    </xdr:from>
    <xdr:to>
      <xdr:col>9</xdr:col>
      <xdr:colOff>268941</xdr:colOff>
      <xdr:row>51</xdr:row>
      <xdr:rowOff>22412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846317" y="10096501"/>
          <a:ext cx="761977" cy="2140323"/>
        </a:xfrm>
        <a:prstGeom prst="curvedRightArrow">
          <a:avLst/>
        </a:prstGeom>
        <a:noFill/>
        <a:ln w="19050">
          <a:solidFill>
            <a:srgbClr val="385D8A">
              <a:alpha val="78824"/>
            </a:srgbClr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ln w="6350"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112058</xdr:colOff>
      <xdr:row>48</xdr:row>
      <xdr:rowOff>1</xdr:rowOff>
    </xdr:from>
    <xdr:to>
      <xdr:col>13</xdr:col>
      <xdr:colOff>126758</xdr:colOff>
      <xdr:row>50</xdr:row>
      <xdr:rowOff>1</xdr:rowOff>
    </xdr:to>
    <xdr:sp macro="" textlink="">
      <xdr:nvSpPr>
        <xdr:cNvPr id="21" name="Richtungs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314264" y="11474825"/>
          <a:ext cx="250023" cy="493058"/>
        </a:xfrm>
        <a:prstGeom prst="homePlate">
          <a:avLst/>
        </a:prstGeom>
        <a:solidFill>
          <a:schemeClr val="tx2">
            <a:lumMod val="20000"/>
            <a:lumOff val="80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112058</xdr:colOff>
      <xdr:row>50</xdr:row>
      <xdr:rowOff>1</xdr:rowOff>
    </xdr:from>
    <xdr:to>
      <xdr:col>13</xdr:col>
      <xdr:colOff>126757</xdr:colOff>
      <xdr:row>51</xdr:row>
      <xdr:rowOff>235325</xdr:rowOff>
    </xdr:to>
    <xdr:sp macro="" textlink="">
      <xdr:nvSpPr>
        <xdr:cNvPr id="22" name="Richtungs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314264" y="11967883"/>
          <a:ext cx="250022" cy="481854"/>
        </a:xfrm>
        <a:prstGeom prst="homePlate">
          <a:avLst/>
        </a:prstGeom>
        <a:solidFill>
          <a:schemeClr val="tx2">
            <a:lumMod val="20000"/>
            <a:lumOff val="80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133126</xdr:colOff>
      <xdr:row>21</xdr:row>
      <xdr:rowOff>201706</xdr:rowOff>
    </xdr:from>
    <xdr:to>
      <xdr:col>12</xdr:col>
      <xdr:colOff>231140</xdr:colOff>
      <xdr:row>24</xdr:row>
      <xdr:rowOff>33617</xdr:rowOff>
    </xdr:to>
    <xdr:sp macro="" textlink="">
      <xdr:nvSpPr>
        <xdr:cNvPr id="24" name="Pfeil: Fünfeck 23">
          <a:extLst>
            <a:ext uri="{FF2B5EF4-FFF2-40B4-BE49-F238E27FC236}">
              <a16:creationId xmlns:a16="http://schemas.microsoft.com/office/drawing/2014/main" id="{BE781368-4A2B-422C-8E3D-94E741B08C6E}"/>
            </a:ext>
          </a:extLst>
        </xdr:cNvPr>
        <xdr:cNvSpPr/>
      </xdr:nvSpPr>
      <xdr:spPr>
        <a:xfrm>
          <a:off x="3150646" y="4682266"/>
          <a:ext cx="1357854" cy="634551"/>
        </a:xfrm>
        <a:prstGeom prst="homePlate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ab</a:t>
          </a:r>
          <a:r>
            <a:rPr lang="de-DE" sz="1100" baseline="0">
              <a:solidFill>
                <a:sysClr val="windowText" lastClr="000000"/>
              </a:solidFill>
            </a:rPr>
            <a:t> </a:t>
          </a:r>
          <a:r>
            <a:rPr lang="de-DE" sz="1100">
              <a:solidFill>
                <a:sysClr val="windowText" lastClr="000000"/>
              </a:solidFill>
            </a:rPr>
            <a:t>hier</a:t>
          </a:r>
          <a:br>
            <a:rPr lang="de-DE" sz="1100">
              <a:solidFill>
                <a:sysClr val="windowText" lastClr="000000"/>
              </a:solidFill>
            </a:rPr>
          </a:br>
          <a:r>
            <a:rPr lang="de-DE" sz="1100" b="0">
              <a:solidFill>
                <a:sysClr val="windowText" lastClr="000000"/>
              </a:solidFill>
            </a:rPr>
            <a:t>Spalte</a:t>
          </a:r>
          <a:r>
            <a:rPr lang="de-DE" sz="1100" baseline="0">
              <a:solidFill>
                <a:sysClr val="windowText" lastClr="000000"/>
              </a:solidFill>
            </a:rPr>
            <a:t> für Spalte</a:t>
          </a:r>
          <a:r>
            <a:rPr lang="de-DE" sz="1100">
              <a:solidFill>
                <a:sysClr val="windowText" lastClr="000000"/>
              </a:solidFill>
            </a:rPr>
            <a:t> ausfüllen</a:t>
          </a:r>
          <a:r>
            <a:rPr lang="de-DE" sz="1100" baseline="0">
              <a:solidFill>
                <a:sysClr val="windowText" lastClr="000000"/>
              </a:solidFill>
            </a:rPr>
            <a:t>!</a:t>
          </a:r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145675</xdr:rowOff>
    </xdr:from>
    <xdr:to>
      <xdr:col>39</xdr:col>
      <xdr:colOff>190500</xdr:colOff>
      <xdr:row>7</xdr:row>
      <xdr:rowOff>63500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47775" y="374275"/>
          <a:ext cx="11087100" cy="1479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8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28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Ergebnisse</a:t>
          </a:r>
          <a:r>
            <a:rPr lang="de-DE" sz="28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28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Törnberechnung</a:t>
          </a:r>
          <a:r>
            <a:rPr lang="de-DE" sz="28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28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Wattenmeer</a:t>
          </a:r>
          <a:br>
            <a:rPr lang="de-DE" sz="20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20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de-DE" sz="20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Daten werden automatisch aus der Berechnungstabelle übertragen, </a:t>
          </a:r>
          <a:br>
            <a:rPr lang="de-DE" sz="20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20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alternativ:</a:t>
          </a:r>
          <a:r>
            <a:rPr lang="de-DE" sz="20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2000" b="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Übertragung der Daten per Handschrift im nächsten Arbeitsblatt)</a:t>
          </a:r>
          <a:endParaRPr lang="de-DE" sz="2000" b="0" i="1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101600</xdr:rowOff>
    </xdr:from>
    <xdr:to>
      <xdr:col>40</xdr:col>
      <xdr:colOff>190500</xdr:colOff>
      <xdr:row>7</xdr:row>
      <xdr:rowOff>126999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27150" y="101600"/>
          <a:ext cx="11791950" cy="15874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8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Ergebnisse</a:t>
          </a:r>
          <a:r>
            <a:rPr lang="de-DE" sz="28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28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Törnberechnung</a:t>
          </a:r>
          <a:r>
            <a:rPr lang="de-DE" sz="28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28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Wattenmeer</a:t>
          </a:r>
          <a:br>
            <a:rPr lang="de-DE" sz="20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2000" b="0" i="1" u="none"/>
        </a:p>
      </xdr:txBody>
    </xdr:sp>
    <xdr:clientData/>
  </xdr:twoCellAnchor>
  <xdr:twoCellAnchor>
    <xdr:from>
      <xdr:col>10</xdr:col>
      <xdr:colOff>13077</xdr:colOff>
      <xdr:row>4</xdr:row>
      <xdr:rowOff>206375</xdr:rowOff>
    </xdr:from>
    <xdr:to>
      <xdr:col>34</xdr:col>
      <xdr:colOff>15875</xdr:colOff>
      <xdr:row>6</xdr:row>
      <xdr:rowOff>95250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15077" y="1285875"/>
          <a:ext cx="7098923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ln>
                <a:noFill/>
              </a:ln>
              <a:solidFill>
                <a:srgbClr val="FF0000"/>
              </a:solidFill>
            </a:rPr>
            <a:t>Zur handschriftlichen Eintragung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AX79"/>
  <sheetViews>
    <sheetView showGridLines="0" showRowColHeaders="0" showZeros="0" tabSelected="1" showRuler="0" zoomScale="90" zoomScaleNormal="90" zoomScalePageLayoutView="75" workbookViewId="0">
      <selection activeCell="O61" sqref="O61:T62"/>
    </sheetView>
  </sheetViews>
  <sheetFormatPr baseColWidth="10" defaultColWidth="1.7109375" defaultRowHeight="15" x14ac:dyDescent="0.25"/>
  <cols>
    <col min="1" max="1" width="32.5703125" customWidth="1"/>
    <col min="2" max="2" width="5.7109375" customWidth="1"/>
    <col min="3" max="3" width="8.140625" customWidth="1"/>
    <col min="4" max="11" width="4.7109375" customWidth="1"/>
    <col min="12" max="41" width="3.5703125" customWidth="1"/>
    <col min="42" max="42" width="3.140625" customWidth="1"/>
    <col min="43" max="43" width="3.7109375" customWidth="1"/>
    <col min="44" max="44" width="15.28515625" customWidth="1"/>
    <col min="45" max="46" width="15.7109375" customWidth="1"/>
    <col min="47" max="47" width="12.7109375" customWidth="1"/>
    <col min="48" max="48" width="3.7109375" customWidth="1"/>
  </cols>
  <sheetData>
    <row r="1" spans="2:44" ht="7.5" customHeight="1" x14ac:dyDescent="0.25"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L1" s="370"/>
      <c r="AM1" s="370"/>
      <c r="AN1" s="370"/>
      <c r="AO1" s="370"/>
    </row>
    <row r="2" spans="2:44" ht="8.25" customHeight="1" x14ac:dyDescent="0.25"/>
    <row r="3" spans="2:44" ht="18" customHeight="1" x14ac:dyDescent="0.25"/>
    <row r="4" spans="2:44" ht="18" customHeight="1" x14ac:dyDescent="0.25"/>
    <row r="5" spans="2:44" ht="18" customHeight="1" x14ac:dyDescent="0.25"/>
    <row r="6" spans="2:44" ht="18" customHeight="1" x14ac:dyDescent="0.25"/>
    <row r="7" spans="2:44" ht="18" customHeight="1" x14ac:dyDescent="0.25"/>
    <row r="8" spans="2:44" ht="5.25" customHeight="1" thickBot="1" x14ac:dyDescent="0.3"/>
    <row r="9" spans="2:44" ht="20.100000000000001" customHeight="1" x14ac:dyDescent="0.25">
      <c r="B9" s="334" t="s">
        <v>0</v>
      </c>
      <c r="C9" s="335"/>
      <c r="D9" s="336"/>
      <c r="E9" s="377">
        <v>44362</v>
      </c>
      <c r="F9" s="378"/>
      <c r="G9" s="378"/>
      <c r="H9" s="378"/>
      <c r="I9" s="378"/>
      <c r="J9" s="378"/>
      <c r="K9" s="378"/>
      <c r="L9" s="379"/>
      <c r="M9" s="334" t="s">
        <v>1</v>
      </c>
      <c r="N9" s="335"/>
      <c r="O9" s="335"/>
      <c r="P9" s="335"/>
      <c r="Q9" s="335"/>
      <c r="R9" s="336"/>
      <c r="S9" s="340" t="s">
        <v>66</v>
      </c>
      <c r="T9" s="341"/>
      <c r="U9" s="341"/>
      <c r="V9" s="341"/>
      <c r="W9" s="341"/>
      <c r="X9" s="341"/>
      <c r="Y9" s="341"/>
      <c r="Z9" s="342"/>
      <c r="AA9" s="334" t="s">
        <v>2</v>
      </c>
      <c r="AB9" s="335"/>
      <c r="AC9" s="335"/>
      <c r="AD9" s="335"/>
      <c r="AE9" s="335"/>
      <c r="AF9" s="390" t="s">
        <v>67</v>
      </c>
      <c r="AG9" s="391"/>
      <c r="AH9" s="391"/>
      <c r="AI9" s="391"/>
      <c r="AJ9" s="391"/>
      <c r="AK9" s="391"/>
      <c r="AL9" s="391"/>
      <c r="AM9" s="391"/>
      <c r="AN9" s="391"/>
      <c r="AO9" s="392"/>
    </row>
    <row r="10" spans="2:44" ht="20.100000000000001" customHeight="1" thickBot="1" x14ac:dyDescent="0.3">
      <c r="B10" s="337"/>
      <c r="C10" s="338"/>
      <c r="D10" s="339"/>
      <c r="E10" s="380"/>
      <c r="F10" s="381"/>
      <c r="G10" s="381"/>
      <c r="H10" s="381"/>
      <c r="I10" s="381"/>
      <c r="J10" s="381"/>
      <c r="K10" s="381"/>
      <c r="L10" s="382"/>
      <c r="M10" s="337"/>
      <c r="N10" s="338"/>
      <c r="O10" s="338"/>
      <c r="P10" s="338"/>
      <c r="Q10" s="338"/>
      <c r="R10" s="339"/>
      <c r="S10" s="343"/>
      <c r="T10" s="344"/>
      <c r="U10" s="344"/>
      <c r="V10" s="344"/>
      <c r="W10" s="344"/>
      <c r="X10" s="344"/>
      <c r="Y10" s="344"/>
      <c r="Z10" s="345"/>
      <c r="AA10" s="337"/>
      <c r="AB10" s="338"/>
      <c r="AC10" s="338"/>
      <c r="AD10" s="338"/>
      <c r="AE10" s="338"/>
      <c r="AF10" s="393"/>
      <c r="AG10" s="394"/>
      <c r="AH10" s="394"/>
      <c r="AI10" s="394"/>
      <c r="AJ10" s="394"/>
      <c r="AK10" s="394"/>
      <c r="AL10" s="394"/>
      <c r="AM10" s="394"/>
      <c r="AN10" s="394"/>
      <c r="AO10" s="395"/>
    </row>
    <row r="11" spans="2:44" ht="20.100000000000001" customHeight="1" x14ac:dyDescent="0.25">
      <c r="B11" s="334" t="s">
        <v>3</v>
      </c>
      <c r="C11" s="335"/>
      <c r="D11" s="336"/>
      <c r="E11" s="341" t="s">
        <v>73</v>
      </c>
      <c r="F11" s="341"/>
      <c r="G11" s="341"/>
      <c r="H11" s="341"/>
      <c r="I11" s="341"/>
      <c r="J11" s="341"/>
      <c r="K11" s="341"/>
      <c r="L11" s="341"/>
      <c r="M11" s="334" t="s">
        <v>4</v>
      </c>
      <c r="N11" s="335"/>
      <c r="O11" s="335"/>
      <c r="P11" s="335"/>
      <c r="Q11" s="335"/>
      <c r="R11" s="336"/>
      <c r="S11" s="383" t="s">
        <v>68</v>
      </c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5"/>
    </row>
    <row r="12" spans="2:44" ht="20.100000000000001" customHeight="1" thickBot="1" x14ac:dyDescent="0.3">
      <c r="B12" s="337"/>
      <c r="C12" s="338"/>
      <c r="D12" s="339"/>
      <c r="E12" s="344"/>
      <c r="F12" s="344"/>
      <c r="G12" s="344"/>
      <c r="H12" s="344"/>
      <c r="I12" s="344"/>
      <c r="J12" s="344"/>
      <c r="K12" s="344"/>
      <c r="L12" s="344"/>
      <c r="M12" s="337"/>
      <c r="N12" s="338"/>
      <c r="O12" s="338"/>
      <c r="P12" s="338"/>
      <c r="Q12" s="338"/>
      <c r="R12" s="339"/>
      <c r="S12" s="386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8"/>
      <c r="AN12" s="388"/>
      <c r="AO12" s="389"/>
    </row>
    <row r="13" spans="2:44" ht="21.95" customHeight="1" x14ac:dyDescent="0.25">
      <c r="B13" s="334" t="s">
        <v>5</v>
      </c>
      <c r="C13" s="335"/>
      <c r="D13" s="336"/>
      <c r="E13" s="340" t="s">
        <v>69</v>
      </c>
      <c r="F13" s="341"/>
      <c r="G13" s="341"/>
      <c r="H13" s="341"/>
      <c r="I13" s="341"/>
      <c r="J13" s="341"/>
      <c r="K13" s="341"/>
      <c r="L13" s="342"/>
      <c r="M13" s="346" t="s">
        <v>6</v>
      </c>
      <c r="N13" s="347"/>
      <c r="O13" s="347"/>
      <c r="P13" s="347"/>
      <c r="Q13" s="347"/>
      <c r="R13" s="347"/>
      <c r="S13" s="347"/>
      <c r="T13" s="348"/>
      <c r="U13" s="352">
        <v>1.1000000000000001</v>
      </c>
      <c r="V13" s="352"/>
      <c r="W13" s="353"/>
      <c r="X13" s="356" t="s">
        <v>7</v>
      </c>
      <c r="Y13" s="357"/>
      <c r="Z13" s="357"/>
      <c r="AA13" s="357"/>
      <c r="AB13" s="357"/>
      <c r="AC13" s="358"/>
      <c r="AD13" s="362">
        <v>0.3</v>
      </c>
      <c r="AE13" s="352"/>
      <c r="AF13" s="353"/>
      <c r="AG13" s="19"/>
      <c r="AH13" s="347" t="s">
        <v>8</v>
      </c>
      <c r="AI13" s="347"/>
      <c r="AJ13" s="347"/>
      <c r="AK13" s="347"/>
      <c r="AL13" s="348"/>
      <c r="AM13" s="396" t="s">
        <v>70</v>
      </c>
      <c r="AN13" s="396"/>
      <c r="AO13" s="397"/>
    </row>
    <row r="14" spans="2:44" ht="21.95" customHeight="1" thickBot="1" x14ac:dyDescent="0.3">
      <c r="B14" s="337"/>
      <c r="C14" s="338"/>
      <c r="D14" s="339"/>
      <c r="E14" s="343"/>
      <c r="F14" s="344"/>
      <c r="G14" s="344"/>
      <c r="H14" s="344"/>
      <c r="I14" s="344"/>
      <c r="J14" s="344"/>
      <c r="K14" s="344"/>
      <c r="L14" s="345"/>
      <c r="M14" s="349"/>
      <c r="N14" s="350"/>
      <c r="O14" s="350"/>
      <c r="P14" s="350"/>
      <c r="Q14" s="350"/>
      <c r="R14" s="350"/>
      <c r="S14" s="350"/>
      <c r="T14" s="351"/>
      <c r="U14" s="354"/>
      <c r="V14" s="354"/>
      <c r="W14" s="355"/>
      <c r="X14" s="359"/>
      <c r="Y14" s="360"/>
      <c r="Z14" s="360"/>
      <c r="AA14" s="360"/>
      <c r="AB14" s="360"/>
      <c r="AC14" s="361"/>
      <c r="AD14" s="363"/>
      <c r="AE14" s="354"/>
      <c r="AF14" s="355"/>
      <c r="AG14" s="20"/>
      <c r="AH14" s="350"/>
      <c r="AI14" s="350"/>
      <c r="AJ14" s="350"/>
      <c r="AK14" s="350"/>
      <c r="AL14" s="351"/>
      <c r="AM14" s="398"/>
      <c r="AN14" s="398"/>
      <c r="AO14" s="399"/>
      <c r="AR14" s="2"/>
    </row>
    <row r="15" spans="2:44" ht="11.1" customHeight="1" x14ac:dyDescent="0.25">
      <c r="B15" s="400"/>
      <c r="C15" s="401"/>
      <c r="D15" s="401"/>
      <c r="E15" s="401"/>
      <c r="F15" s="401"/>
      <c r="G15" s="401"/>
      <c r="H15" s="401"/>
      <c r="I15" s="401"/>
      <c r="J15" s="401"/>
      <c r="K15" s="402"/>
      <c r="L15" s="406" t="s">
        <v>9</v>
      </c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9"/>
    </row>
    <row r="16" spans="2:44" ht="11.1" customHeight="1" thickBot="1" x14ac:dyDescent="0.3">
      <c r="B16" s="403"/>
      <c r="C16" s="404"/>
      <c r="D16" s="404"/>
      <c r="E16" s="404"/>
      <c r="F16" s="404"/>
      <c r="G16" s="404"/>
      <c r="H16" s="404"/>
      <c r="I16" s="404"/>
      <c r="J16" s="404"/>
      <c r="K16" s="405"/>
      <c r="L16" s="410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2"/>
    </row>
    <row r="17" spans="2:46" ht="21" customHeight="1" x14ac:dyDescent="0.25">
      <c r="B17" s="269" t="s">
        <v>10</v>
      </c>
      <c r="C17" s="413"/>
      <c r="D17" s="413"/>
      <c r="E17" s="413"/>
      <c r="F17" s="413"/>
      <c r="G17" s="413"/>
      <c r="H17" s="413"/>
      <c r="I17" s="413"/>
      <c r="J17" s="413"/>
      <c r="K17" s="413"/>
      <c r="L17" s="327" t="s">
        <v>11</v>
      </c>
      <c r="M17" s="327"/>
      <c r="N17" s="327"/>
      <c r="O17" s="327"/>
      <c r="P17" s="327"/>
      <c r="Q17" s="327"/>
      <c r="R17" s="328" t="s">
        <v>75</v>
      </c>
      <c r="S17" s="329"/>
      <c r="T17" s="329"/>
      <c r="U17" s="329"/>
      <c r="V17" s="329"/>
      <c r="W17" s="329"/>
      <c r="X17" s="328" t="s">
        <v>76</v>
      </c>
      <c r="Y17" s="328"/>
      <c r="Z17" s="328"/>
      <c r="AA17" s="328"/>
      <c r="AB17" s="328"/>
      <c r="AC17" s="328"/>
      <c r="AD17" s="328" t="s">
        <v>71</v>
      </c>
      <c r="AE17" s="329"/>
      <c r="AF17" s="329"/>
      <c r="AG17" s="329"/>
      <c r="AH17" s="329"/>
      <c r="AI17" s="329"/>
      <c r="AJ17" s="328"/>
      <c r="AK17" s="329"/>
      <c r="AL17" s="329"/>
      <c r="AM17" s="329"/>
      <c r="AN17" s="329"/>
      <c r="AO17" s="332"/>
    </row>
    <row r="18" spans="2:46" ht="21" customHeight="1" x14ac:dyDescent="0.25">
      <c r="B18" s="414"/>
      <c r="C18" s="179"/>
      <c r="D18" s="179"/>
      <c r="E18" s="179"/>
      <c r="F18" s="179"/>
      <c r="G18" s="179"/>
      <c r="H18" s="179"/>
      <c r="I18" s="179"/>
      <c r="J18" s="179"/>
      <c r="K18" s="179"/>
      <c r="L18" s="364" t="s">
        <v>74</v>
      </c>
      <c r="M18" s="365"/>
      <c r="N18" s="365"/>
      <c r="O18" s="365"/>
      <c r="P18" s="365"/>
      <c r="Q18" s="366"/>
      <c r="R18" s="330"/>
      <c r="S18" s="330"/>
      <c r="T18" s="330"/>
      <c r="U18" s="330"/>
      <c r="V18" s="330"/>
      <c r="W18" s="330"/>
      <c r="X18" s="331"/>
      <c r="Y18" s="331"/>
      <c r="Z18" s="331"/>
      <c r="AA18" s="331"/>
      <c r="AB18" s="331"/>
      <c r="AC18" s="331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3"/>
    </row>
    <row r="19" spans="2:46" ht="21" customHeight="1" x14ac:dyDescent="0.25">
      <c r="B19" s="414"/>
      <c r="C19" s="179"/>
      <c r="D19" s="179"/>
      <c r="E19" s="179"/>
      <c r="F19" s="179"/>
      <c r="G19" s="179"/>
      <c r="H19" s="179"/>
      <c r="I19" s="179"/>
      <c r="J19" s="179"/>
      <c r="K19" s="179"/>
      <c r="L19" s="367"/>
      <c r="M19" s="368"/>
      <c r="N19" s="368"/>
      <c r="O19" s="368"/>
      <c r="P19" s="368"/>
      <c r="Q19" s="369"/>
      <c r="R19" s="330"/>
      <c r="S19" s="330"/>
      <c r="T19" s="330"/>
      <c r="U19" s="330"/>
      <c r="V19" s="330"/>
      <c r="W19" s="330"/>
      <c r="X19" s="331"/>
      <c r="Y19" s="331"/>
      <c r="Z19" s="331"/>
      <c r="AA19" s="331"/>
      <c r="AB19" s="331"/>
      <c r="AC19" s="331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3"/>
    </row>
    <row r="20" spans="2:46" ht="20.100000000000001" customHeight="1" x14ac:dyDescent="0.25">
      <c r="B20" s="151" t="s">
        <v>12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315">
        <v>1</v>
      </c>
      <c r="M20" s="315"/>
      <c r="N20" s="315"/>
      <c r="O20" s="315"/>
      <c r="P20" s="315"/>
      <c r="Q20" s="315"/>
      <c r="R20" s="315">
        <v>2</v>
      </c>
      <c r="S20" s="315"/>
      <c r="T20" s="315"/>
      <c r="U20" s="315"/>
      <c r="V20" s="315"/>
      <c r="W20" s="315"/>
      <c r="X20" s="315">
        <v>3</v>
      </c>
      <c r="Y20" s="315"/>
      <c r="Z20" s="315"/>
      <c r="AA20" s="315"/>
      <c r="AB20" s="315"/>
      <c r="AC20" s="315"/>
      <c r="AD20" s="315">
        <v>4</v>
      </c>
      <c r="AE20" s="315"/>
      <c r="AF20" s="315"/>
      <c r="AG20" s="315"/>
      <c r="AH20" s="315"/>
      <c r="AI20" s="315"/>
      <c r="AJ20" s="315">
        <v>5</v>
      </c>
      <c r="AK20" s="315"/>
      <c r="AL20" s="315"/>
      <c r="AM20" s="315"/>
      <c r="AN20" s="315"/>
      <c r="AO20" s="316"/>
    </row>
    <row r="21" spans="2:46" ht="20.100000000000001" customHeight="1" x14ac:dyDescent="0.25">
      <c r="B21" s="317" t="s">
        <v>47</v>
      </c>
      <c r="C21" s="318"/>
      <c r="D21" s="318"/>
      <c r="E21" s="318"/>
      <c r="F21" s="318"/>
      <c r="G21" s="318"/>
      <c r="H21" s="318"/>
      <c r="I21" s="318"/>
      <c r="J21" s="318"/>
      <c r="K21" s="319"/>
      <c r="L21" s="323" t="s">
        <v>72</v>
      </c>
      <c r="M21" s="323"/>
      <c r="N21" s="323"/>
      <c r="O21" s="323"/>
      <c r="P21" s="323"/>
      <c r="Q21" s="323"/>
      <c r="R21" s="323" t="s">
        <v>72</v>
      </c>
      <c r="S21" s="323"/>
      <c r="T21" s="323"/>
      <c r="U21" s="323"/>
      <c r="V21" s="323"/>
      <c r="W21" s="323"/>
      <c r="X21" s="323" t="s">
        <v>72</v>
      </c>
      <c r="Y21" s="323"/>
      <c r="Z21" s="323"/>
      <c r="AA21" s="323"/>
      <c r="AB21" s="323"/>
      <c r="AC21" s="323"/>
      <c r="AD21" s="323" t="s">
        <v>72</v>
      </c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5"/>
    </row>
    <row r="22" spans="2:46" ht="20.100000000000001" customHeight="1" thickBot="1" x14ac:dyDescent="0.3">
      <c r="B22" s="320"/>
      <c r="C22" s="321"/>
      <c r="D22" s="321"/>
      <c r="E22" s="321"/>
      <c r="F22" s="321"/>
      <c r="G22" s="321"/>
      <c r="H22" s="321"/>
      <c r="I22" s="321"/>
      <c r="J22" s="321"/>
      <c r="K22" s="322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6"/>
    </row>
    <row r="23" spans="2:46" ht="21.95" customHeight="1" thickTop="1" x14ac:dyDescent="0.25">
      <c r="B23" s="307" t="s">
        <v>55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11">
        <v>0.59027777777777779</v>
      </c>
      <c r="M23" s="311"/>
      <c r="N23" s="311"/>
      <c r="O23" s="311"/>
      <c r="P23" s="311"/>
      <c r="Q23" s="311"/>
      <c r="R23" s="311">
        <v>0.59027777777777779</v>
      </c>
      <c r="S23" s="311"/>
      <c r="T23" s="311"/>
      <c r="U23" s="311"/>
      <c r="V23" s="311"/>
      <c r="W23" s="311"/>
      <c r="X23" s="311">
        <v>0.59027777777777779</v>
      </c>
      <c r="Y23" s="311"/>
      <c r="Z23" s="311"/>
      <c r="AA23" s="311"/>
      <c r="AB23" s="311"/>
      <c r="AC23" s="311"/>
      <c r="AD23" s="311">
        <v>0.59027777777777779</v>
      </c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3"/>
    </row>
    <row r="24" spans="2:46" ht="21.95" customHeight="1" x14ac:dyDescent="0.25"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4"/>
    </row>
    <row r="25" spans="2:46" ht="21.95" customHeight="1" x14ac:dyDescent="0.25">
      <c r="B25" s="304" t="s">
        <v>52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294" t="s">
        <v>13</v>
      </c>
      <c r="M25" s="295">
        <v>1.2499999999999999E-2</v>
      </c>
      <c r="N25" s="295"/>
      <c r="O25" s="295"/>
      <c r="P25" s="295"/>
      <c r="Q25" s="296"/>
      <c r="R25" s="294" t="s">
        <v>13</v>
      </c>
      <c r="S25" s="295"/>
      <c r="T25" s="295"/>
      <c r="U25" s="295"/>
      <c r="V25" s="295"/>
      <c r="W25" s="296"/>
      <c r="X25" s="294" t="s">
        <v>13</v>
      </c>
      <c r="Y25" s="295"/>
      <c r="Z25" s="295"/>
      <c r="AA25" s="295"/>
      <c r="AB25" s="295"/>
      <c r="AC25" s="296"/>
      <c r="AD25" s="294" t="s">
        <v>13</v>
      </c>
      <c r="AE25" s="295"/>
      <c r="AF25" s="295"/>
      <c r="AG25" s="295"/>
      <c r="AH25" s="295"/>
      <c r="AI25" s="296"/>
      <c r="AJ25" s="294" t="s">
        <v>13</v>
      </c>
      <c r="AK25" s="295"/>
      <c r="AL25" s="295"/>
      <c r="AM25" s="295"/>
      <c r="AN25" s="295"/>
      <c r="AO25" s="299"/>
      <c r="AQ25" s="2"/>
      <c r="AR25" s="2"/>
    </row>
    <row r="26" spans="2:46" ht="21.95" customHeight="1" x14ac:dyDescent="0.25">
      <c r="B26" s="306"/>
      <c r="C26" s="305"/>
      <c r="D26" s="305"/>
      <c r="E26" s="305"/>
      <c r="F26" s="305"/>
      <c r="G26" s="305"/>
      <c r="H26" s="305"/>
      <c r="I26" s="305"/>
      <c r="J26" s="305"/>
      <c r="K26" s="305"/>
      <c r="L26" s="294"/>
      <c r="M26" s="297"/>
      <c r="N26" s="297"/>
      <c r="O26" s="297"/>
      <c r="P26" s="297"/>
      <c r="Q26" s="298"/>
      <c r="R26" s="294"/>
      <c r="S26" s="297"/>
      <c r="T26" s="297"/>
      <c r="U26" s="297"/>
      <c r="V26" s="297"/>
      <c r="W26" s="298"/>
      <c r="X26" s="294"/>
      <c r="Y26" s="297"/>
      <c r="Z26" s="297"/>
      <c r="AA26" s="297"/>
      <c r="AB26" s="297"/>
      <c r="AC26" s="298"/>
      <c r="AD26" s="294"/>
      <c r="AE26" s="297"/>
      <c r="AF26" s="297"/>
      <c r="AG26" s="297"/>
      <c r="AH26" s="297"/>
      <c r="AI26" s="298"/>
      <c r="AJ26" s="294"/>
      <c r="AK26" s="297"/>
      <c r="AL26" s="297"/>
      <c r="AM26" s="297"/>
      <c r="AN26" s="297"/>
      <c r="AO26" s="300"/>
      <c r="AQ26" s="2"/>
      <c r="AR26" s="2"/>
    </row>
    <row r="27" spans="2:46" ht="21.95" customHeight="1" x14ac:dyDescent="0.25">
      <c r="B27" s="301" t="s">
        <v>53</v>
      </c>
      <c r="C27" s="302"/>
      <c r="D27" s="302"/>
      <c r="E27" s="302"/>
      <c r="F27" s="302"/>
      <c r="G27" s="302"/>
      <c r="H27" s="302"/>
      <c r="I27" s="302"/>
      <c r="J27" s="302"/>
      <c r="K27" s="302"/>
      <c r="L27" s="294" t="s">
        <v>14</v>
      </c>
      <c r="M27" s="295"/>
      <c r="N27" s="295"/>
      <c r="O27" s="295"/>
      <c r="P27" s="295"/>
      <c r="Q27" s="296"/>
      <c r="R27" s="294" t="s">
        <v>14</v>
      </c>
      <c r="S27" s="295">
        <v>2.7777777777777779E-3</v>
      </c>
      <c r="T27" s="295"/>
      <c r="U27" s="295"/>
      <c r="V27" s="295"/>
      <c r="W27" s="296"/>
      <c r="X27" s="294" t="s">
        <v>14</v>
      </c>
      <c r="Y27" s="295">
        <v>2.7777777777777779E-3</v>
      </c>
      <c r="Z27" s="295"/>
      <c r="AA27" s="295"/>
      <c r="AB27" s="295"/>
      <c r="AC27" s="296"/>
      <c r="AD27" s="294" t="s">
        <v>14</v>
      </c>
      <c r="AE27" s="295"/>
      <c r="AF27" s="295"/>
      <c r="AG27" s="295"/>
      <c r="AH27" s="295"/>
      <c r="AI27" s="296"/>
      <c r="AJ27" s="294" t="s">
        <v>14</v>
      </c>
      <c r="AK27" s="295"/>
      <c r="AL27" s="295"/>
      <c r="AM27" s="295"/>
      <c r="AN27" s="295"/>
      <c r="AO27" s="299"/>
      <c r="AQ27" s="2"/>
      <c r="AR27" s="2"/>
    </row>
    <row r="28" spans="2:46" ht="21.95" customHeight="1" x14ac:dyDescent="0.25">
      <c r="B28" s="303"/>
      <c r="C28" s="302"/>
      <c r="D28" s="302"/>
      <c r="E28" s="302"/>
      <c r="F28" s="302"/>
      <c r="G28" s="302"/>
      <c r="H28" s="302"/>
      <c r="I28" s="302"/>
      <c r="J28" s="302"/>
      <c r="K28" s="302"/>
      <c r="L28" s="294"/>
      <c r="M28" s="297"/>
      <c r="N28" s="297"/>
      <c r="O28" s="297"/>
      <c r="P28" s="297"/>
      <c r="Q28" s="298"/>
      <c r="R28" s="294"/>
      <c r="S28" s="297"/>
      <c r="T28" s="297"/>
      <c r="U28" s="297"/>
      <c r="V28" s="297"/>
      <c r="W28" s="298"/>
      <c r="X28" s="294"/>
      <c r="Y28" s="297"/>
      <c r="Z28" s="297"/>
      <c r="AA28" s="297"/>
      <c r="AB28" s="297"/>
      <c r="AC28" s="298"/>
      <c r="AD28" s="294"/>
      <c r="AE28" s="297"/>
      <c r="AF28" s="297"/>
      <c r="AG28" s="297"/>
      <c r="AH28" s="297"/>
      <c r="AI28" s="298"/>
      <c r="AJ28" s="294"/>
      <c r="AK28" s="297"/>
      <c r="AL28" s="297"/>
      <c r="AM28" s="297"/>
      <c r="AN28" s="297"/>
      <c r="AO28" s="300"/>
      <c r="AQ28" s="2"/>
      <c r="AR28" s="2"/>
    </row>
    <row r="29" spans="2:46" ht="15" customHeight="1" x14ac:dyDescent="0.25">
      <c r="B29" s="151" t="s">
        <v>15</v>
      </c>
      <c r="C29" s="152"/>
      <c r="D29" s="152"/>
      <c r="E29" s="152"/>
      <c r="F29" s="152"/>
      <c r="G29" s="152"/>
      <c r="H29" s="152"/>
      <c r="I29" s="152"/>
      <c r="J29" s="152"/>
      <c r="K29" s="152"/>
      <c r="L29" s="34">
        <f>IF(M25&gt;0,L23+M25,IF(M27&gt;0,L23-M27,IF(ISBLANK(M25),IF(ISBLANK(M27),(L23),))))</f>
        <v>0.60277777777777775</v>
      </c>
      <c r="M29" s="34"/>
      <c r="N29" s="34"/>
      <c r="O29" s="34"/>
      <c r="P29" s="34"/>
      <c r="Q29" s="34"/>
      <c r="R29" s="34">
        <f>IF(S25&gt;0,R23+S25,IF(S27&gt;0,R23-S27,IF(ISBLANK(S25),IF(ISBLANK(S27),(R23),))))</f>
        <v>0.58750000000000002</v>
      </c>
      <c r="S29" s="34"/>
      <c r="T29" s="34"/>
      <c r="U29" s="34"/>
      <c r="V29" s="34"/>
      <c r="W29" s="34"/>
      <c r="X29" s="34">
        <f>IF(Y25&gt;0,X23+Y25,IF(Y27&gt;0,X23-Y27,IF(ISBLANK(Y25),IF(ISBLANK(Y27),(X23),))))</f>
        <v>0.58750000000000002</v>
      </c>
      <c r="Y29" s="34"/>
      <c r="Z29" s="34"/>
      <c r="AA29" s="34"/>
      <c r="AB29" s="34"/>
      <c r="AC29" s="34"/>
      <c r="AD29" s="34">
        <f>IF(AE25&gt;0,AD23+AE25,IF(AE27&gt;0,AD23-AE27,IF(ISBLANK(AE25),IF(ISBLANK(AE27),(AD23),))))</f>
        <v>0.59027777777777779</v>
      </c>
      <c r="AE29" s="34"/>
      <c r="AF29" s="34"/>
      <c r="AG29" s="34"/>
      <c r="AH29" s="34"/>
      <c r="AI29" s="34"/>
      <c r="AJ29" s="34">
        <f>IF(AK25&gt;0,AJ23+AK25,IF(AK27&gt;0,AJ23-AK27,IF(ISBLANK(AK25),IF(ISBLANK(AK27),(AJ23),))))</f>
        <v>0</v>
      </c>
      <c r="AK29" s="34"/>
      <c r="AL29" s="34"/>
      <c r="AM29" s="34"/>
      <c r="AN29" s="34"/>
      <c r="AO29" s="293"/>
    </row>
    <row r="30" spans="2:46" ht="15" customHeight="1" thickBot="1" x14ac:dyDescent="0.3"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35"/>
      <c r="M30" s="35"/>
      <c r="N30" s="35"/>
      <c r="O30" s="35"/>
      <c r="P30" s="35"/>
      <c r="Q30" s="35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293"/>
      <c r="AR30" s="3"/>
      <c r="AT30" s="4"/>
    </row>
    <row r="31" spans="2:46" ht="15" customHeight="1" x14ac:dyDescent="0.25">
      <c r="B31" s="274" t="s">
        <v>16</v>
      </c>
      <c r="C31" s="275"/>
      <c r="D31" s="275"/>
      <c r="E31" s="275"/>
      <c r="F31" s="275"/>
      <c r="G31" s="275"/>
      <c r="H31" s="275"/>
      <c r="I31" s="275"/>
      <c r="J31" s="275"/>
      <c r="K31" s="276"/>
      <c r="L31" s="280">
        <v>0.54166666666666663</v>
      </c>
      <c r="M31" s="281"/>
      <c r="N31" s="281"/>
      <c r="O31" s="281"/>
      <c r="P31" s="281"/>
      <c r="Q31" s="282"/>
      <c r="R31" s="286">
        <f>SUM(O73)</f>
        <v>0.56944444444444442</v>
      </c>
      <c r="S31" s="286"/>
      <c r="T31" s="286"/>
      <c r="U31" s="286"/>
      <c r="V31" s="286"/>
      <c r="W31" s="287"/>
      <c r="X31" s="37">
        <f>SUM(U73)</f>
        <v>0.59722222222222221</v>
      </c>
      <c r="Y31" s="286"/>
      <c r="Z31" s="286"/>
      <c r="AA31" s="286"/>
      <c r="AB31" s="286"/>
      <c r="AC31" s="287"/>
      <c r="AD31" s="37">
        <f>SUM(AA73)</f>
        <v>0.63541666666666663</v>
      </c>
      <c r="AE31" s="286"/>
      <c r="AF31" s="286"/>
      <c r="AG31" s="286"/>
      <c r="AH31" s="286"/>
      <c r="AI31" s="287"/>
      <c r="AJ31" s="37">
        <f>SUM(AG73)</f>
        <v>0</v>
      </c>
      <c r="AK31" s="286"/>
      <c r="AL31" s="286"/>
      <c r="AM31" s="286"/>
      <c r="AN31" s="286"/>
      <c r="AO31" s="291"/>
      <c r="AR31" s="3"/>
      <c r="AT31" s="4"/>
    </row>
    <row r="32" spans="2:46" ht="15" customHeight="1" thickBot="1" x14ac:dyDescent="0.3">
      <c r="B32" s="277"/>
      <c r="C32" s="278"/>
      <c r="D32" s="278"/>
      <c r="E32" s="278"/>
      <c r="F32" s="278"/>
      <c r="G32" s="278"/>
      <c r="H32" s="278"/>
      <c r="I32" s="278"/>
      <c r="J32" s="278"/>
      <c r="K32" s="279"/>
      <c r="L32" s="283"/>
      <c r="M32" s="284"/>
      <c r="N32" s="284"/>
      <c r="O32" s="284"/>
      <c r="P32" s="284"/>
      <c r="Q32" s="285"/>
      <c r="R32" s="288"/>
      <c r="S32" s="288"/>
      <c r="T32" s="288"/>
      <c r="U32" s="288"/>
      <c r="V32" s="288"/>
      <c r="W32" s="289"/>
      <c r="X32" s="290"/>
      <c r="Y32" s="288"/>
      <c r="Z32" s="288"/>
      <c r="AA32" s="288"/>
      <c r="AB32" s="288"/>
      <c r="AC32" s="289"/>
      <c r="AD32" s="290"/>
      <c r="AE32" s="288"/>
      <c r="AF32" s="288"/>
      <c r="AG32" s="288"/>
      <c r="AH32" s="288"/>
      <c r="AI32" s="289"/>
      <c r="AJ32" s="290"/>
      <c r="AK32" s="288"/>
      <c r="AL32" s="288"/>
      <c r="AM32" s="288"/>
      <c r="AN32" s="288"/>
      <c r="AO32" s="292"/>
      <c r="AR32" s="3"/>
      <c r="AT32" s="4"/>
    </row>
    <row r="33" spans="2:50" ht="20.100000000000001" customHeight="1" x14ac:dyDescent="0.25">
      <c r="B33" s="269" t="s">
        <v>17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3">
        <v>2.7</v>
      </c>
      <c r="M33" s="273"/>
      <c r="N33" s="273"/>
      <c r="O33" s="273"/>
      <c r="P33" s="273"/>
      <c r="Q33" s="273"/>
      <c r="R33" s="97">
        <v>2.5</v>
      </c>
      <c r="S33" s="97"/>
      <c r="T33" s="97"/>
      <c r="U33" s="97"/>
      <c r="V33" s="97"/>
      <c r="W33" s="97"/>
      <c r="X33" s="97">
        <v>2.5</v>
      </c>
      <c r="Y33" s="97"/>
      <c r="Z33" s="97"/>
      <c r="AA33" s="97"/>
      <c r="AB33" s="97"/>
      <c r="AC33" s="97"/>
      <c r="AD33" s="97">
        <v>2.5</v>
      </c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163"/>
    </row>
    <row r="34" spans="2:50" ht="20.100000000000001" customHeight="1" x14ac:dyDescent="0.25">
      <c r="B34" s="271"/>
      <c r="C34" s="272"/>
      <c r="D34" s="272"/>
      <c r="E34" s="272"/>
      <c r="F34" s="272"/>
      <c r="G34" s="272"/>
      <c r="H34" s="272"/>
      <c r="I34" s="272"/>
      <c r="J34" s="272"/>
      <c r="K34" s="272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163"/>
    </row>
    <row r="35" spans="2:50" ht="15" customHeight="1" x14ac:dyDescent="0.25">
      <c r="B35" s="178" t="s">
        <v>18</v>
      </c>
      <c r="C35" s="268"/>
      <c r="D35" s="268"/>
      <c r="E35" s="268"/>
      <c r="F35" s="268"/>
      <c r="G35" s="268"/>
      <c r="H35" s="268"/>
      <c r="I35" s="268"/>
      <c r="J35" s="268"/>
      <c r="K35" s="268"/>
      <c r="L35" s="153">
        <f>SUM(L33)/12</f>
        <v>0.22500000000000001</v>
      </c>
      <c r="M35" s="153"/>
      <c r="N35" s="153"/>
      <c r="O35" s="153"/>
      <c r="P35" s="153"/>
      <c r="Q35" s="153"/>
      <c r="R35" s="153">
        <f>SUM(R33)/12</f>
        <v>0.20833333333333334</v>
      </c>
      <c r="S35" s="153"/>
      <c r="T35" s="153"/>
      <c r="U35" s="153"/>
      <c r="V35" s="153"/>
      <c r="W35" s="153"/>
      <c r="X35" s="153">
        <f>SUM(X33)/12</f>
        <v>0.20833333333333334</v>
      </c>
      <c r="Y35" s="153"/>
      <c r="Z35" s="153"/>
      <c r="AA35" s="153"/>
      <c r="AB35" s="153"/>
      <c r="AC35" s="153"/>
      <c r="AD35" s="153">
        <f>SUM(AD33)/12</f>
        <v>0.20833333333333334</v>
      </c>
      <c r="AE35" s="153"/>
      <c r="AF35" s="153"/>
      <c r="AG35" s="153"/>
      <c r="AH35" s="153"/>
      <c r="AI35" s="153"/>
      <c r="AJ35" s="153">
        <f>SUM(AJ33)/12</f>
        <v>0</v>
      </c>
      <c r="AK35" s="153"/>
      <c r="AL35" s="153"/>
      <c r="AM35" s="153"/>
      <c r="AN35" s="153"/>
      <c r="AO35" s="156"/>
      <c r="AP35" s="5"/>
      <c r="AQ35" s="6"/>
      <c r="AR35" s="6"/>
      <c r="AS35" s="6"/>
      <c r="AT35" s="6"/>
      <c r="AU35" s="6"/>
      <c r="AV35" s="6"/>
      <c r="AW35" s="6"/>
      <c r="AX35" s="6"/>
    </row>
    <row r="36" spans="2:50" ht="15" customHeight="1" x14ac:dyDescent="0.25">
      <c r="B36" s="178"/>
      <c r="C36" s="268"/>
      <c r="D36" s="268"/>
      <c r="E36" s="268"/>
      <c r="F36" s="268"/>
      <c r="G36" s="268"/>
      <c r="H36" s="268"/>
      <c r="I36" s="268"/>
      <c r="J36" s="268"/>
      <c r="K36" s="268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6"/>
      <c r="AP36" s="5"/>
      <c r="AQ36" s="6"/>
      <c r="AR36" s="6"/>
      <c r="AS36" s="6"/>
      <c r="AT36" s="6"/>
      <c r="AU36" s="6"/>
      <c r="AV36" s="6"/>
      <c r="AW36" s="6"/>
      <c r="AX36" s="6"/>
    </row>
    <row r="37" spans="2:50" ht="20.100000000000001" customHeight="1" x14ac:dyDescent="0.25">
      <c r="B37" s="178" t="s">
        <v>50</v>
      </c>
      <c r="C37" s="152"/>
      <c r="D37" s="152"/>
      <c r="E37" s="152"/>
      <c r="F37" s="152"/>
      <c r="G37" s="152"/>
      <c r="H37" s="152"/>
      <c r="I37" s="152"/>
      <c r="J37" s="152"/>
      <c r="K37" s="152"/>
      <c r="L37" s="260">
        <f>IF(L23="","",ABS(L29-L31)*24)</f>
        <v>1.4666666666666668</v>
      </c>
      <c r="M37" s="261"/>
      <c r="N37" s="261"/>
      <c r="O37" s="261"/>
      <c r="P37" s="261"/>
      <c r="Q37" s="262"/>
      <c r="R37" s="266">
        <f>IF(R23="","",ABS(R29-O73)*24)</f>
        <v>0.43333333333333446</v>
      </c>
      <c r="S37" s="266"/>
      <c r="T37" s="266"/>
      <c r="U37" s="266"/>
      <c r="V37" s="266"/>
      <c r="W37" s="266"/>
      <c r="X37" s="266">
        <f>IF(X23="","",ABS(X29-U73)*24)</f>
        <v>0.2333333333333325</v>
      </c>
      <c r="Y37" s="266"/>
      <c r="Z37" s="266"/>
      <c r="AA37" s="266"/>
      <c r="AB37" s="266"/>
      <c r="AC37" s="266"/>
      <c r="AD37" s="266">
        <f>IF(AD23="","",ABS(AD29-AA73)*24)</f>
        <v>1.0833333333333321</v>
      </c>
      <c r="AE37" s="266"/>
      <c r="AF37" s="266"/>
      <c r="AG37" s="266"/>
      <c r="AH37" s="266"/>
      <c r="AI37" s="266"/>
      <c r="AJ37" s="266" t="str">
        <f>IF(AJ23="","",ABS(AJ29-AG73)*24)</f>
        <v/>
      </c>
      <c r="AK37" s="266"/>
      <c r="AL37" s="266"/>
      <c r="AM37" s="266"/>
      <c r="AN37" s="266"/>
      <c r="AO37" s="267"/>
      <c r="AP37" s="7"/>
      <c r="AQ37" s="6"/>
      <c r="AR37" s="6"/>
      <c r="AS37" s="6"/>
      <c r="AT37" s="6"/>
      <c r="AU37" s="6"/>
      <c r="AV37" s="6"/>
      <c r="AW37" s="6"/>
      <c r="AX37" s="6"/>
    </row>
    <row r="38" spans="2:50" ht="20.100000000000001" customHeight="1" x14ac:dyDescent="0.25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263"/>
      <c r="M38" s="264"/>
      <c r="N38" s="264"/>
      <c r="O38" s="264"/>
      <c r="P38" s="264"/>
      <c r="Q38" s="265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7"/>
      <c r="AP38" s="7"/>
      <c r="AQ38" s="6"/>
      <c r="AR38" s="6"/>
      <c r="AS38" s="6"/>
      <c r="AT38" s="6"/>
      <c r="AU38" s="6"/>
      <c r="AV38" s="6"/>
      <c r="AW38" s="6"/>
      <c r="AX38" s="6"/>
    </row>
    <row r="39" spans="2:50" ht="21.95" customHeight="1" x14ac:dyDescent="0.25">
      <c r="B39" s="178" t="s">
        <v>56</v>
      </c>
      <c r="C39" s="152"/>
      <c r="D39" s="152"/>
      <c r="E39" s="152"/>
      <c r="F39" s="152"/>
      <c r="G39" s="152"/>
      <c r="H39" s="152"/>
      <c r="I39" s="152"/>
      <c r="J39" s="152"/>
      <c r="K39" s="152"/>
      <c r="L39" s="252">
        <f>IF(L33=0,"",IF(L37=0,"keine Fehlmenge",IF(L37&gt;0,IF(L37&lt;=1,1*L35,IF(L37&gt;1,IF(L37&lt;=2,3*L35,IF(L37&gt;2,IF(L37&lt;=3,6*L35,IF(L37&gt;3,IF(L37&lt;=4,9*L35,IF(L37&gt;4,IF(L37&lt;=5,11*L35,IF(L37&gt;5,IF(L37&lt;=7,12*L35,IF(L37&gt;7,IF(L37&lt;=8,11*L35,IF(L37&gt;8,IF(L37&lt;=9,9*L35,IF(L37&gt;9,IF(L37&lt;=10,6*L35,IF(L37&gt;10,IF(L37&lt;=11,3*L35,IF(L37&gt;11,IF(L37&lt;=12,1*L35,IF(L37&gt;12,"rel. HW od. Startzeit fehlt !!!")))))))))))))))))))))))))</f>
        <v>0.67500000000000004</v>
      </c>
      <c r="M39" s="253"/>
      <c r="N39" s="253"/>
      <c r="O39" s="253"/>
      <c r="P39" s="253"/>
      <c r="Q39" s="254"/>
      <c r="R39" s="252">
        <f>IF(R33=0,"",IF(R37=0,"keine Fehlmenge",IF(R37&gt;0,IF(R37&lt;=1,1*R35,IF(R37&gt;1,IF(R37&lt;=2,3*R35,IF(R37&gt;2,IF(R37&lt;=3,6*R35,IF(R37&gt;3,IF(R37&lt;=4,9*R35,IF(R37&gt;4,IF(R37&lt;=5,11*R35,IF(R37&gt;5,IF(R37&lt;=7,12*R35,IF(R37&gt;7,IF(R37&lt;=8,11*R35,IF(R37&gt;8,IF(R37&lt;=9,9*R35,IF(R37&gt;9,IF(R37&lt;=10,6*R35,IF(R37&gt;10,IF(R37&lt;=11,3*R35,IF(R37&gt;11,IF(R37&lt;=12,1*R35,IF(R37&gt;12,"rel. HW od. Startzeit fehlt !!!")))))))))))))))))))))))))</f>
        <v>0.20833333333333334</v>
      </c>
      <c r="S39" s="253"/>
      <c r="T39" s="253"/>
      <c r="U39" s="253"/>
      <c r="V39" s="253"/>
      <c r="W39" s="254"/>
      <c r="X39" s="252">
        <f t="shared" ref="X39" si="0">IF(X33=0,"",IF(X37=0,"keine Fehlmenge",IF(X37&gt;0,IF(X37&lt;=1,1*X35,IF(X37&gt;1,IF(X37&lt;=2,3*X35,IF(X37&gt;2,IF(X37&lt;=3,6*X35,IF(X37&gt;3,IF(X37&lt;=4,9*X35,IF(X37&gt;4,IF(X37&lt;=5,11*X35,IF(X37&gt;5,IF(X37&lt;=7,12*X35,IF(X37&gt;7,IF(X37&lt;=8,11*X35,IF(X37&gt;8,IF(X37&lt;=9,9*X35,IF(X37&gt;9,IF(X37&lt;=10,6*X35,IF(X37&gt;10,IF(X37&lt;=11,3*X35,IF(X37&gt;11,IF(X37&lt;=12,1*X35,IF(X37&gt;12,"rel. HW od. Startzeit fehlt !!!")))))))))))))))))))))))))</f>
        <v>0.20833333333333334</v>
      </c>
      <c r="Y39" s="253"/>
      <c r="Z39" s="253"/>
      <c r="AA39" s="253"/>
      <c r="AB39" s="253"/>
      <c r="AC39" s="254"/>
      <c r="AD39" s="252">
        <f t="shared" ref="AD39" si="1">IF(AD33=0,"",IF(AD37=0,"keine Fehlmenge",IF(AD37&gt;0,IF(AD37&lt;=1,1*AD35,IF(AD37&gt;1,IF(AD37&lt;=2,3*AD35,IF(AD37&gt;2,IF(AD37&lt;=3,6*AD35,IF(AD37&gt;3,IF(AD37&lt;=4,9*AD35,IF(AD37&gt;4,IF(AD37&lt;=5,11*AD35,IF(AD37&gt;5,IF(AD37&lt;=7,12*AD35,IF(AD37&gt;7,IF(AD37&lt;=8,11*AD35,IF(AD37&gt;8,IF(AD37&lt;=9,9*AD35,IF(AD37&gt;9,IF(AD37&lt;=10,6*AD35,IF(AD37&gt;10,IF(AD37&lt;=11,3*AD35,IF(AD37&gt;11,IF(AD37&lt;=12,1*AD35,IF(AD37&gt;12,"rel. HW od. Startzeit fehlt !!!")))))))))))))))))))))))))</f>
        <v>0.625</v>
      </c>
      <c r="AE39" s="253"/>
      <c r="AF39" s="253"/>
      <c r="AG39" s="253"/>
      <c r="AH39" s="253"/>
      <c r="AI39" s="254"/>
      <c r="AJ39" s="252" t="str">
        <f t="shared" ref="AJ39" si="2">IF(AJ33=0,"",IF(AJ37=0,"keine Fehlmenge",IF(AJ37&gt;0,IF(AJ37&lt;=1,1*AJ35,IF(AJ37&gt;1,IF(AJ37&lt;=2,3*AJ35,IF(AJ37&gt;2,IF(AJ37&lt;=3,6*AJ35,IF(AJ37&gt;3,IF(AJ37&lt;=4,9*AJ35,IF(AJ37&gt;4,IF(AJ37&lt;=5,11*AJ35,IF(AJ37&gt;5,IF(AJ37&lt;=7,12*AJ35,IF(AJ37&gt;7,IF(AJ37&lt;=8,11*AJ35,IF(AJ37&gt;8,IF(AJ37&lt;=9,9*AJ35,IF(AJ37&gt;9,IF(AJ37&lt;=10,6*AJ35,IF(AJ37&gt;10,IF(AJ37&lt;=11,3*AJ35,IF(AJ37&gt;11,IF(AJ37&lt;=12,1*AJ35,IF(AJ37&gt;12,"rel. HW od. Startzeit fehlt !!!")))))))))))))))))))))))))</f>
        <v/>
      </c>
      <c r="AK39" s="253"/>
      <c r="AL39" s="253"/>
      <c r="AM39" s="253"/>
      <c r="AN39" s="253"/>
      <c r="AO39" s="258"/>
      <c r="AP39" s="7"/>
      <c r="AQ39" s="6"/>
      <c r="AR39" s="12"/>
      <c r="AS39" s="6"/>
      <c r="AT39" s="6"/>
      <c r="AU39" s="6"/>
      <c r="AV39" s="6"/>
      <c r="AW39" s="6"/>
      <c r="AX39" s="6"/>
    </row>
    <row r="40" spans="2:50" ht="21.95" customHeight="1" thickBot="1" x14ac:dyDescent="0.3">
      <c r="B40" s="250"/>
      <c r="C40" s="251"/>
      <c r="D40" s="251"/>
      <c r="E40" s="251"/>
      <c r="F40" s="251"/>
      <c r="G40" s="251"/>
      <c r="H40" s="251"/>
      <c r="I40" s="251"/>
      <c r="J40" s="251"/>
      <c r="K40" s="251"/>
      <c r="L40" s="255"/>
      <c r="M40" s="256"/>
      <c r="N40" s="256"/>
      <c r="O40" s="256"/>
      <c r="P40" s="256"/>
      <c r="Q40" s="257"/>
      <c r="R40" s="255"/>
      <c r="S40" s="256"/>
      <c r="T40" s="256"/>
      <c r="U40" s="256"/>
      <c r="V40" s="256"/>
      <c r="W40" s="257"/>
      <c r="X40" s="255"/>
      <c r="Y40" s="256"/>
      <c r="Z40" s="256"/>
      <c r="AA40" s="256"/>
      <c r="AB40" s="256"/>
      <c r="AC40" s="257"/>
      <c r="AD40" s="255"/>
      <c r="AE40" s="256"/>
      <c r="AF40" s="256"/>
      <c r="AG40" s="256"/>
      <c r="AH40" s="256"/>
      <c r="AI40" s="257"/>
      <c r="AJ40" s="255"/>
      <c r="AK40" s="256"/>
      <c r="AL40" s="256"/>
      <c r="AM40" s="256"/>
      <c r="AN40" s="256"/>
      <c r="AO40" s="259"/>
      <c r="AP40" s="7"/>
      <c r="AQ40" s="6"/>
      <c r="AR40" s="6"/>
      <c r="AS40" s="6"/>
      <c r="AT40" s="6"/>
      <c r="AU40" s="6"/>
      <c r="AV40" s="6"/>
      <c r="AW40" s="11"/>
      <c r="AX40" s="6"/>
    </row>
    <row r="41" spans="2:50" ht="21.95" customHeight="1" x14ac:dyDescent="0.25">
      <c r="B41" s="235" t="s">
        <v>19</v>
      </c>
      <c r="C41" s="236"/>
      <c r="D41" s="241" t="s">
        <v>20</v>
      </c>
      <c r="E41" s="242"/>
      <c r="F41" s="242"/>
      <c r="G41" s="242"/>
      <c r="H41" s="242"/>
      <c r="I41" s="242"/>
      <c r="J41" s="242"/>
      <c r="K41" s="243"/>
      <c r="L41" s="225">
        <v>3.3</v>
      </c>
      <c r="M41" s="214"/>
      <c r="N41" s="214"/>
      <c r="O41" s="214"/>
      <c r="P41" s="214"/>
      <c r="Q41" s="226"/>
      <c r="R41" s="213">
        <v>3.3</v>
      </c>
      <c r="S41" s="214"/>
      <c r="T41" s="214"/>
      <c r="U41" s="214"/>
      <c r="V41" s="214"/>
      <c r="W41" s="226"/>
      <c r="X41" s="213"/>
      <c r="Y41" s="214"/>
      <c r="Z41" s="214"/>
      <c r="AA41" s="214"/>
      <c r="AB41" s="214"/>
      <c r="AC41" s="226"/>
      <c r="AD41" s="249">
        <v>3.1</v>
      </c>
      <c r="AE41" s="249"/>
      <c r="AF41" s="249"/>
      <c r="AG41" s="249"/>
      <c r="AH41" s="249"/>
      <c r="AI41" s="249"/>
      <c r="AJ41" s="213"/>
      <c r="AK41" s="214"/>
      <c r="AL41" s="214"/>
      <c r="AM41" s="214"/>
      <c r="AN41" s="214"/>
      <c r="AO41" s="215"/>
      <c r="AP41" s="7"/>
      <c r="AQ41" s="6"/>
      <c r="AR41" s="6"/>
      <c r="AS41" s="6"/>
      <c r="AT41" s="6"/>
      <c r="AU41" s="6"/>
      <c r="AV41" s="6"/>
      <c r="AW41" s="6"/>
      <c r="AX41" s="6"/>
    </row>
    <row r="42" spans="2:50" ht="21.95" customHeight="1" thickBot="1" x14ac:dyDescent="0.3">
      <c r="B42" s="237"/>
      <c r="C42" s="238"/>
      <c r="D42" s="244"/>
      <c r="E42" s="245"/>
      <c r="F42" s="245"/>
      <c r="G42" s="245"/>
      <c r="H42" s="245"/>
      <c r="I42" s="245"/>
      <c r="J42" s="245"/>
      <c r="K42" s="246"/>
      <c r="L42" s="247"/>
      <c r="M42" s="217"/>
      <c r="N42" s="217"/>
      <c r="O42" s="217"/>
      <c r="P42" s="217"/>
      <c r="Q42" s="248"/>
      <c r="R42" s="216"/>
      <c r="S42" s="217"/>
      <c r="T42" s="217"/>
      <c r="U42" s="217"/>
      <c r="V42" s="217"/>
      <c r="W42" s="248"/>
      <c r="X42" s="216"/>
      <c r="Y42" s="217"/>
      <c r="Z42" s="217"/>
      <c r="AA42" s="217"/>
      <c r="AB42" s="217"/>
      <c r="AC42" s="248"/>
      <c r="AD42" s="249"/>
      <c r="AE42" s="249"/>
      <c r="AF42" s="249"/>
      <c r="AG42" s="249"/>
      <c r="AH42" s="249"/>
      <c r="AI42" s="249"/>
      <c r="AJ42" s="216"/>
      <c r="AK42" s="217"/>
      <c r="AL42" s="217"/>
      <c r="AM42" s="217"/>
      <c r="AN42" s="217"/>
      <c r="AO42" s="218"/>
      <c r="AP42" s="7"/>
      <c r="AQ42" s="6"/>
      <c r="AR42" s="6"/>
      <c r="AS42" s="6"/>
      <c r="AT42" s="6"/>
      <c r="AU42" s="6"/>
      <c r="AV42" s="6"/>
      <c r="AW42" s="6"/>
      <c r="AX42" s="6"/>
    </row>
    <row r="43" spans="2:50" ht="21.95" customHeight="1" x14ac:dyDescent="0.25">
      <c r="B43" s="237"/>
      <c r="C43" s="238"/>
      <c r="D43" s="219" t="s">
        <v>21</v>
      </c>
      <c r="E43" s="220"/>
      <c r="F43" s="220"/>
      <c r="G43" s="220"/>
      <c r="H43" s="220"/>
      <c r="I43" s="220"/>
      <c r="J43" s="220"/>
      <c r="K43" s="221"/>
      <c r="L43" s="225"/>
      <c r="M43" s="214"/>
      <c r="N43" s="214"/>
      <c r="O43" s="214"/>
      <c r="P43" s="214"/>
      <c r="Q43" s="226"/>
      <c r="R43" s="213"/>
      <c r="S43" s="214"/>
      <c r="T43" s="214"/>
      <c r="U43" s="214"/>
      <c r="V43" s="214"/>
      <c r="W43" s="226"/>
      <c r="X43" s="213">
        <v>2.1</v>
      </c>
      <c r="Y43" s="214"/>
      <c r="Z43" s="214"/>
      <c r="AA43" s="214"/>
      <c r="AB43" s="214"/>
      <c r="AC43" s="226"/>
      <c r="AD43" s="213"/>
      <c r="AE43" s="214"/>
      <c r="AF43" s="214"/>
      <c r="AG43" s="214"/>
      <c r="AH43" s="214"/>
      <c r="AI43" s="226"/>
      <c r="AJ43" s="157"/>
      <c r="AK43" s="158"/>
      <c r="AL43" s="158"/>
      <c r="AM43" s="158"/>
      <c r="AN43" s="158"/>
      <c r="AO43" s="231"/>
      <c r="AP43" s="8"/>
      <c r="AQ43" s="6"/>
      <c r="AR43" s="6"/>
      <c r="AS43" s="6"/>
      <c r="AT43" s="6"/>
      <c r="AU43" s="6"/>
      <c r="AV43" s="6"/>
      <c r="AW43" s="6"/>
      <c r="AX43" s="6"/>
    </row>
    <row r="44" spans="2:50" ht="21.95" customHeight="1" thickBot="1" x14ac:dyDescent="0.3">
      <c r="B44" s="239"/>
      <c r="C44" s="240"/>
      <c r="D44" s="222"/>
      <c r="E44" s="223"/>
      <c r="F44" s="223"/>
      <c r="G44" s="223"/>
      <c r="H44" s="223"/>
      <c r="I44" s="223"/>
      <c r="J44" s="223"/>
      <c r="K44" s="224"/>
      <c r="L44" s="227"/>
      <c r="M44" s="228"/>
      <c r="N44" s="228"/>
      <c r="O44" s="228"/>
      <c r="P44" s="228"/>
      <c r="Q44" s="229"/>
      <c r="R44" s="230"/>
      <c r="S44" s="228"/>
      <c r="T44" s="228"/>
      <c r="U44" s="228"/>
      <c r="V44" s="228"/>
      <c r="W44" s="229"/>
      <c r="X44" s="230"/>
      <c r="Y44" s="228"/>
      <c r="Z44" s="228"/>
      <c r="AA44" s="228"/>
      <c r="AB44" s="228"/>
      <c r="AC44" s="229"/>
      <c r="AD44" s="230"/>
      <c r="AE44" s="228"/>
      <c r="AF44" s="228"/>
      <c r="AG44" s="228"/>
      <c r="AH44" s="228"/>
      <c r="AI44" s="229"/>
      <c r="AJ44" s="232"/>
      <c r="AK44" s="233"/>
      <c r="AL44" s="233"/>
      <c r="AM44" s="233"/>
      <c r="AN44" s="233"/>
      <c r="AO44" s="234"/>
      <c r="AP44" s="8"/>
      <c r="AQ44" s="6"/>
      <c r="AR44" s="6"/>
      <c r="AS44" s="6"/>
      <c r="AT44" s="6"/>
      <c r="AU44" s="6"/>
      <c r="AV44" s="6"/>
      <c r="AW44" s="6"/>
      <c r="AX44" s="6"/>
    </row>
    <row r="45" spans="2:50" ht="20.100000000000001" customHeight="1" thickBot="1" x14ac:dyDescent="0.3">
      <c r="B45" s="207" t="s">
        <v>22</v>
      </c>
      <c r="C45" s="208"/>
      <c r="D45" s="208"/>
      <c r="E45" s="208"/>
      <c r="F45" s="208"/>
      <c r="G45" s="208"/>
      <c r="H45" s="208"/>
      <c r="I45" s="208"/>
      <c r="J45" s="208"/>
      <c r="K45" s="209"/>
      <c r="L45" s="199">
        <f>IFERROR(IF(ISBLANK(L43),(L41-L39),IF(ISBLANK(L41),(L43-L39),"")),SUM(L41:Q44))</f>
        <v>2.625</v>
      </c>
      <c r="M45" s="200"/>
      <c r="N45" s="200"/>
      <c r="O45" s="200"/>
      <c r="P45" s="200"/>
      <c r="Q45" s="201"/>
      <c r="R45" s="199">
        <f t="shared" ref="R45" si="3">IFERROR(IF(ISBLANK(R43),(R41-R39),IF(ISBLANK(R41),(R43-R39),"")),SUM(R41:W44))</f>
        <v>3.0916666666666663</v>
      </c>
      <c r="S45" s="200"/>
      <c r="T45" s="200"/>
      <c r="U45" s="200"/>
      <c r="V45" s="200"/>
      <c r="W45" s="201"/>
      <c r="X45" s="199">
        <f t="shared" ref="X45" si="4">IFERROR(IF(ISBLANK(X43),(X41-X39),IF(ISBLANK(X41),(X43-X39),"")),SUM(X41:AC44))</f>
        <v>1.8916666666666668</v>
      </c>
      <c r="Y45" s="200"/>
      <c r="Z45" s="200"/>
      <c r="AA45" s="200"/>
      <c r="AB45" s="200"/>
      <c r="AC45" s="201"/>
      <c r="AD45" s="199">
        <f t="shared" ref="AD45" si="5">IFERROR(IF(ISBLANK(AD43),(AD41-AD39),IF(ISBLANK(AD41),(AD43-AD39),"")),SUM(AD41:AI44))</f>
        <v>2.4750000000000001</v>
      </c>
      <c r="AE45" s="200"/>
      <c r="AF45" s="200"/>
      <c r="AG45" s="200"/>
      <c r="AH45" s="200"/>
      <c r="AI45" s="201"/>
      <c r="AJ45" s="199">
        <f t="shared" ref="AJ45" si="6">IFERROR(IF(ISBLANK(AJ43),(AJ41-AJ39),IF(ISBLANK(AJ41),(AJ43-AJ39),"")),SUM(AJ41:AO44))</f>
        <v>0</v>
      </c>
      <c r="AK45" s="200"/>
      <c r="AL45" s="200"/>
      <c r="AM45" s="200"/>
      <c r="AN45" s="200"/>
      <c r="AO45" s="200"/>
      <c r="AP45" s="7"/>
      <c r="AQ45" s="6"/>
      <c r="AR45" s="6"/>
      <c r="AS45" s="6"/>
      <c r="AT45" s="6"/>
      <c r="AU45" s="6"/>
      <c r="AV45" s="6"/>
      <c r="AW45" s="6"/>
      <c r="AX45" s="6"/>
    </row>
    <row r="46" spans="2:50" ht="20.100000000000001" customHeight="1" x14ac:dyDescent="0.25">
      <c r="B46" s="151"/>
      <c r="C46" s="152"/>
      <c r="D46" s="152"/>
      <c r="E46" s="152"/>
      <c r="F46" s="152"/>
      <c r="G46" s="152"/>
      <c r="H46" s="152"/>
      <c r="I46" s="152"/>
      <c r="J46" s="152"/>
      <c r="K46" s="198"/>
      <c r="L46" s="210"/>
      <c r="M46" s="211"/>
      <c r="N46" s="211"/>
      <c r="O46" s="211"/>
      <c r="P46" s="211"/>
      <c r="Q46" s="212"/>
      <c r="R46" s="210"/>
      <c r="S46" s="211"/>
      <c r="T46" s="211"/>
      <c r="U46" s="211"/>
      <c r="V46" s="211"/>
      <c r="W46" s="212"/>
      <c r="X46" s="210"/>
      <c r="Y46" s="211"/>
      <c r="Z46" s="211"/>
      <c r="AA46" s="211"/>
      <c r="AB46" s="211"/>
      <c r="AC46" s="212"/>
      <c r="AD46" s="210"/>
      <c r="AE46" s="211"/>
      <c r="AF46" s="211"/>
      <c r="AG46" s="211"/>
      <c r="AH46" s="211"/>
      <c r="AI46" s="212"/>
      <c r="AJ46" s="210"/>
      <c r="AK46" s="211"/>
      <c r="AL46" s="211"/>
      <c r="AM46" s="211"/>
      <c r="AN46" s="211"/>
      <c r="AO46" s="211"/>
      <c r="AP46" s="7"/>
      <c r="AQ46" s="6"/>
      <c r="AR46" s="6"/>
      <c r="AS46" s="6"/>
      <c r="AT46" s="6"/>
      <c r="AU46" s="6"/>
      <c r="AV46" s="6"/>
      <c r="AW46" s="6"/>
      <c r="AX46" s="6"/>
    </row>
    <row r="47" spans="2:50" ht="20.100000000000001" customHeight="1" thickBot="1" x14ac:dyDescent="0.3">
      <c r="B47" s="178" t="s">
        <v>48</v>
      </c>
      <c r="C47" s="152"/>
      <c r="D47" s="152"/>
      <c r="E47" s="152"/>
      <c r="F47" s="152"/>
      <c r="G47" s="152"/>
      <c r="H47" s="152"/>
      <c r="I47" s="152"/>
      <c r="J47" s="152"/>
      <c r="K47" s="198"/>
      <c r="L47" s="199">
        <f>IF(L18="","",($AD$13))</f>
        <v>0.3</v>
      </c>
      <c r="M47" s="200"/>
      <c r="N47" s="200"/>
      <c r="O47" s="200"/>
      <c r="P47" s="200"/>
      <c r="Q47" s="201"/>
      <c r="R47" s="199">
        <f>IF(R17="","",($AD$13))</f>
        <v>0.3</v>
      </c>
      <c r="S47" s="200"/>
      <c r="T47" s="200"/>
      <c r="U47" s="200"/>
      <c r="V47" s="200"/>
      <c r="W47" s="205"/>
      <c r="X47" s="199">
        <f>IF(X17="","",($AD$13))</f>
        <v>0.3</v>
      </c>
      <c r="Y47" s="200"/>
      <c r="Z47" s="200"/>
      <c r="AA47" s="200"/>
      <c r="AB47" s="200"/>
      <c r="AC47" s="205"/>
      <c r="AD47" s="199">
        <f>IF(AD17="","",($AD$13))</f>
        <v>0.3</v>
      </c>
      <c r="AE47" s="200"/>
      <c r="AF47" s="200"/>
      <c r="AG47" s="200"/>
      <c r="AH47" s="200"/>
      <c r="AI47" s="205"/>
      <c r="AJ47" s="199" t="str">
        <f>IF(AJ17="","",($AD$13))</f>
        <v/>
      </c>
      <c r="AK47" s="200"/>
      <c r="AL47" s="200"/>
      <c r="AM47" s="200"/>
      <c r="AN47" s="200"/>
      <c r="AO47" s="200"/>
      <c r="AP47" s="8"/>
      <c r="AR47" s="9"/>
      <c r="AT47" s="10"/>
    </row>
    <row r="48" spans="2:50" ht="20.100000000000001" customHeight="1" x14ac:dyDescent="0.25">
      <c r="B48" s="151"/>
      <c r="C48" s="152"/>
      <c r="D48" s="152"/>
      <c r="E48" s="152"/>
      <c r="F48" s="152"/>
      <c r="G48" s="152"/>
      <c r="H48" s="152"/>
      <c r="I48" s="152"/>
      <c r="J48" s="152"/>
      <c r="K48" s="198"/>
      <c r="L48" s="202"/>
      <c r="M48" s="203"/>
      <c r="N48" s="203"/>
      <c r="O48" s="203"/>
      <c r="P48" s="203"/>
      <c r="Q48" s="204"/>
      <c r="R48" s="202"/>
      <c r="S48" s="203"/>
      <c r="T48" s="203"/>
      <c r="U48" s="203"/>
      <c r="V48" s="203"/>
      <c r="W48" s="206"/>
      <c r="X48" s="202"/>
      <c r="Y48" s="203"/>
      <c r="Z48" s="203"/>
      <c r="AA48" s="203"/>
      <c r="AB48" s="203"/>
      <c r="AC48" s="206"/>
      <c r="AD48" s="202"/>
      <c r="AE48" s="203"/>
      <c r="AF48" s="203"/>
      <c r="AG48" s="203"/>
      <c r="AH48" s="203"/>
      <c r="AI48" s="206"/>
      <c r="AJ48" s="202"/>
      <c r="AK48" s="203"/>
      <c r="AL48" s="203"/>
      <c r="AM48" s="203"/>
      <c r="AN48" s="203"/>
      <c r="AO48" s="203"/>
      <c r="AP48" s="8"/>
      <c r="AT48" s="10"/>
    </row>
    <row r="49" spans="2:46" ht="20.100000000000001" customHeight="1" x14ac:dyDescent="0.25">
      <c r="B49" s="184" t="s">
        <v>51</v>
      </c>
      <c r="C49" s="185"/>
      <c r="D49" s="185"/>
      <c r="E49" s="185"/>
      <c r="F49" s="185"/>
      <c r="G49" s="185"/>
      <c r="H49" s="185"/>
      <c r="I49" s="185"/>
      <c r="J49" s="185"/>
      <c r="K49" s="186"/>
      <c r="L49" s="190">
        <f>IFERROR(IF(L43&gt;0,"leer",SUM(L45:Q48)),"")</f>
        <v>2.9249999999999998</v>
      </c>
      <c r="M49" s="191"/>
      <c r="N49" s="191"/>
      <c r="O49" s="191"/>
      <c r="P49" s="191"/>
      <c r="Q49" s="192"/>
      <c r="R49" s="190">
        <f>IFERROR(IF(R43&gt;0,"leer",SUM(R45:W48)),"")</f>
        <v>3.3916666666666662</v>
      </c>
      <c r="S49" s="191"/>
      <c r="T49" s="191"/>
      <c r="U49" s="191"/>
      <c r="V49" s="191"/>
      <c r="W49" s="192"/>
      <c r="X49" s="196" t="str">
        <f>IFERROR(IF(X43&gt;0,"leer",SUM(X45:AC48)),"")</f>
        <v>leer</v>
      </c>
      <c r="Y49" s="108"/>
      <c r="Z49" s="108"/>
      <c r="AA49" s="108"/>
      <c r="AB49" s="108"/>
      <c r="AC49" s="109"/>
      <c r="AD49" s="190">
        <f t="shared" ref="AD49" si="7">IFERROR(IF(AD43&gt;0,"leer",SUM(AD45:AI48)),"")</f>
        <v>2.7749999999999999</v>
      </c>
      <c r="AE49" s="191"/>
      <c r="AF49" s="191"/>
      <c r="AG49" s="191"/>
      <c r="AH49" s="191"/>
      <c r="AI49" s="192"/>
      <c r="AJ49" s="196">
        <f>IFERROR(IF(AJ43&gt;0,"leer",SUM(AJ45:AO48)),"")</f>
        <v>0</v>
      </c>
      <c r="AK49" s="108"/>
      <c r="AL49" s="108"/>
      <c r="AM49" s="108"/>
      <c r="AN49" s="108"/>
      <c r="AO49" s="164"/>
      <c r="AP49" s="8"/>
      <c r="AT49" s="10"/>
    </row>
    <row r="50" spans="2:46" ht="20.100000000000001" customHeight="1" x14ac:dyDescent="0.25">
      <c r="B50" s="187"/>
      <c r="C50" s="188"/>
      <c r="D50" s="188"/>
      <c r="E50" s="188"/>
      <c r="F50" s="188"/>
      <c r="G50" s="188"/>
      <c r="H50" s="188"/>
      <c r="I50" s="188"/>
      <c r="J50" s="188"/>
      <c r="K50" s="189"/>
      <c r="L50" s="193"/>
      <c r="M50" s="194"/>
      <c r="N50" s="194"/>
      <c r="O50" s="194"/>
      <c r="P50" s="194"/>
      <c r="Q50" s="195"/>
      <c r="R50" s="193"/>
      <c r="S50" s="194"/>
      <c r="T50" s="194"/>
      <c r="U50" s="194"/>
      <c r="V50" s="194"/>
      <c r="W50" s="195"/>
      <c r="X50" s="193"/>
      <c r="Y50" s="194"/>
      <c r="Z50" s="194"/>
      <c r="AA50" s="194"/>
      <c r="AB50" s="194"/>
      <c r="AC50" s="195"/>
      <c r="AD50" s="193"/>
      <c r="AE50" s="194"/>
      <c r="AF50" s="194"/>
      <c r="AG50" s="194"/>
      <c r="AH50" s="194"/>
      <c r="AI50" s="195"/>
      <c r="AJ50" s="193"/>
      <c r="AK50" s="194"/>
      <c r="AL50" s="194"/>
      <c r="AM50" s="194"/>
      <c r="AN50" s="194"/>
      <c r="AO50" s="197"/>
      <c r="AP50" s="8"/>
      <c r="AT50" s="10"/>
    </row>
    <row r="51" spans="2:46" ht="20.100000000000001" customHeight="1" x14ac:dyDescent="0.25">
      <c r="B51" s="13" t="s">
        <v>23</v>
      </c>
      <c r="C51" s="375" t="s">
        <v>23</v>
      </c>
      <c r="D51" s="375"/>
      <c r="E51" s="375"/>
      <c r="F51" s="375"/>
      <c r="G51" s="375"/>
      <c r="H51" s="375"/>
      <c r="I51" s="375"/>
      <c r="J51" s="14"/>
      <c r="K51" s="15"/>
      <c r="L51" s="157">
        <v>0.8</v>
      </c>
      <c r="M51" s="158"/>
      <c r="N51" s="158"/>
      <c r="O51" s="158"/>
      <c r="P51" s="158"/>
      <c r="Q51" s="158"/>
      <c r="R51" s="157">
        <v>-1.7</v>
      </c>
      <c r="S51" s="158"/>
      <c r="T51" s="158"/>
      <c r="U51" s="158"/>
      <c r="V51" s="158"/>
      <c r="W51" s="161"/>
      <c r="X51" s="157"/>
      <c r="Y51" s="158"/>
      <c r="Z51" s="158"/>
      <c r="AA51" s="158"/>
      <c r="AB51" s="158"/>
      <c r="AC51" s="161"/>
      <c r="AD51" s="157">
        <v>1.2</v>
      </c>
      <c r="AE51" s="158"/>
      <c r="AF51" s="158"/>
      <c r="AG51" s="158"/>
      <c r="AH51" s="158"/>
      <c r="AI51" s="161"/>
      <c r="AJ51" s="97"/>
      <c r="AK51" s="97"/>
      <c r="AL51" s="97"/>
      <c r="AM51" s="97"/>
      <c r="AN51" s="97"/>
      <c r="AO51" s="163"/>
      <c r="AP51" s="8"/>
      <c r="AT51" s="10"/>
    </row>
    <row r="52" spans="2:46" ht="20.100000000000001" customHeight="1" x14ac:dyDescent="0.25">
      <c r="B52" s="16"/>
      <c r="C52" s="376"/>
      <c r="D52" s="376"/>
      <c r="E52" s="376"/>
      <c r="F52" s="376"/>
      <c r="G52" s="376"/>
      <c r="H52" s="376"/>
      <c r="I52" s="376"/>
      <c r="J52" s="17"/>
      <c r="K52" s="18"/>
      <c r="L52" s="159"/>
      <c r="M52" s="160"/>
      <c r="N52" s="160"/>
      <c r="O52" s="160"/>
      <c r="P52" s="160"/>
      <c r="Q52" s="160"/>
      <c r="R52" s="159"/>
      <c r="S52" s="160"/>
      <c r="T52" s="160"/>
      <c r="U52" s="160"/>
      <c r="V52" s="160"/>
      <c r="W52" s="162"/>
      <c r="X52" s="159"/>
      <c r="Y52" s="160"/>
      <c r="Z52" s="160"/>
      <c r="AA52" s="160"/>
      <c r="AB52" s="160"/>
      <c r="AC52" s="162"/>
      <c r="AD52" s="159"/>
      <c r="AE52" s="160"/>
      <c r="AF52" s="160"/>
      <c r="AG52" s="160"/>
      <c r="AH52" s="160"/>
      <c r="AI52" s="162"/>
      <c r="AJ52" s="97"/>
      <c r="AK52" s="97"/>
      <c r="AL52" s="97"/>
      <c r="AM52" s="97"/>
      <c r="AN52" s="97"/>
      <c r="AO52" s="163"/>
      <c r="AP52" s="8"/>
      <c r="AT52" s="10"/>
    </row>
    <row r="53" spans="2:46" ht="15" customHeight="1" x14ac:dyDescent="0.25">
      <c r="B53" s="151" t="s">
        <v>24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3">
        <f>IFERROR(SUM(L45:Q48)+SUM(L51),"")</f>
        <v>3.7249999999999996</v>
      </c>
      <c r="M53" s="153"/>
      <c r="N53" s="153"/>
      <c r="O53" s="153"/>
      <c r="P53" s="153"/>
      <c r="Q53" s="154"/>
      <c r="R53" s="153">
        <f>IFERROR(SUM(R45:W48)+SUM(R51),"")</f>
        <v>1.6916666666666662</v>
      </c>
      <c r="S53" s="153"/>
      <c r="T53" s="153"/>
      <c r="U53" s="153"/>
      <c r="V53" s="153"/>
      <c r="W53" s="153"/>
      <c r="X53" s="155">
        <f>IFERROR(SUM(X45:AC48)+SUM(X51),"")</f>
        <v>2.1916666666666669</v>
      </c>
      <c r="Y53" s="153"/>
      <c r="Z53" s="153"/>
      <c r="AA53" s="153"/>
      <c r="AB53" s="153"/>
      <c r="AC53" s="153"/>
      <c r="AD53" s="155">
        <f>IFERROR(SUM(AD45:AI48)+SUM(AD51),"")</f>
        <v>3.9749999999999996</v>
      </c>
      <c r="AE53" s="153"/>
      <c r="AF53" s="153"/>
      <c r="AG53" s="153"/>
      <c r="AH53" s="153"/>
      <c r="AI53" s="154"/>
      <c r="AJ53" s="153">
        <f>IFERROR(SUM(AJ45:AO48)+SUM(AJ51),"")</f>
        <v>0</v>
      </c>
      <c r="AK53" s="153"/>
      <c r="AL53" s="153"/>
      <c r="AM53" s="153"/>
      <c r="AN53" s="153"/>
      <c r="AO53" s="156"/>
      <c r="AP53" s="8"/>
      <c r="AT53" s="10"/>
    </row>
    <row r="54" spans="2:46" ht="15" customHeight="1" x14ac:dyDescent="0.25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3"/>
      <c r="M54" s="153"/>
      <c r="N54" s="153"/>
      <c r="O54" s="153"/>
      <c r="P54" s="153"/>
      <c r="Q54" s="154"/>
      <c r="R54" s="153"/>
      <c r="S54" s="153"/>
      <c r="T54" s="153"/>
      <c r="U54" s="153"/>
      <c r="V54" s="153"/>
      <c r="W54" s="153"/>
      <c r="X54" s="155"/>
      <c r="Y54" s="153"/>
      <c r="Z54" s="153"/>
      <c r="AA54" s="153"/>
      <c r="AB54" s="153"/>
      <c r="AC54" s="153"/>
      <c r="AD54" s="155"/>
      <c r="AE54" s="153"/>
      <c r="AF54" s="153"/>
      <c r="AG54" s="153"/>
      <c r="AH54" s="153"/>
      <c r="AI54" s="154"/>
      <c r="AJ54" s="153"/>
      <c r="AK54" s="153"/>
      <c r="AL54" s="153"/>
      <c r="AM54" s="153"/>
      <c r="AN54" s="153"/>
      <c r="AO54" s="156"/>
      <c r="AP54" s="8"/>
      <c r="AT54" s="10"/>
    </row>
    <row r="55" spans="2:46" ht="20.100000000000001" customHeight="1" x14ac:dyDescent="0.25">
      <c r="B55" s="178" t="s">
        <v>49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82" t="s">
        <v>14</v>
      </c>
      <c r="M55" s="107">
        <f>IF(L18="","",(U13))</f>
        <v>1.1000000000000001</v>
      </c>
      <c r="N55" s="108"/>
      <c r="O55" s="108"/>
      <c r="P55" s="108"/>
      <c r="Q55" s="109"/>
      <c r="R55" s="113" t="s">
        <v>14</v>
      </c>
      <c r="S55" s="107">
        <f>IF(R17="","",($U$13))</f>
        <v>1.1000000000000001</v>
      </c>
      <c r="T55" s="108"/>
      <c r="U55" s="108"/>
      <c r="V55" s="108"/>
      <c r="W55" s="109"/>
      <c r="X55" s="113" t="s">
        <v>14</v>
      </c>
      <c r="Y55" s="107">
        <f>IF(X17="","",($U$13))</f>
        <v>1.1000000000000001</v>
      </c>
      <c r="Z55" s="108"/>
      <c r="AA55" s="108"/>
      <c r="AB55" s="108"/>
      <c r="AC55" s="109"/>
      <c r="AD55" s="113" t="s">
        <v>14</v>
      </c>
      <c r="AE55" s="107">
        <f>IF(AD17="","",($U$13))</f>
        <v>1.1000000000000001</v>
      </c>
      <c r="AF55" s="108"/>
      <c r="AG55" s="108"/>
      <c r="AH55" s="108"/>
      <c r="AI55" s="109"/>
      <c r="AJ55" s="113" t="s">
        <v>14</v>
      </c>
      <c r="AK55" s="107" t="str">
        <f>IF(AJ17="","",($U$13))</f>
        <v/>
      </c>
      <c r="AL55" s="108"/>
      <c r="AM55" s="108"/>
      <c r="AN55" s="108"/>
      <c r="AO55" s="164"/>
      <c r="AP55" s="8"/>
      <c r="AT55" s="10"/>
    </row>
    <row r="56" spans="2:46" ht="20.100000000000001" customHeight="1" thickBot="1" x14ac:dyDescent="0.3"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3"/>
      <c r="M56" s="110"/>
      <c r="N56" s="111"/>
      <c r="O56" s="111"/>
      <c r="P56" s="111"/>
      <c r="Q56" s="112"/>
      <c r="R56" s="114"/>
      <c r="S56" s="110"/>
      <c r="T56" s="111"/>
      <c r="U56" s="111"/>
      <c r="V56" s="111"/>
      <c r="W56" s="112"/>
      <c r="X56" s="114"/>
      <c r="Y56" s="110"/>
      <c r="Z56" s="111"/>
      <c r="AA56" s="111"/>
      <c r="AB56" s="111"/>
      <c r="AC56" s="112"/>
      <c r="AD56" s="114"/>
      <c r="AE56" s="110"/>
      <c r="AF56" s="111"/>
      <c r="AG56" s="111"/>
      <c r="AH56" s="111"/>
      <c r="AI56" s="112"/>
      <c r="AJ56" s="114"/>
      <c r="AK56" s="110"/>
      <c r="AL56" s="111"/>
      <c r="AM56" s="111"/>
      <c r="AN56" s="111"/>
      <c r="AO56" s="165"/>
      <c r="AP56" s="8"/>
      <c r="AT56" s="10"/>
    </row>
    <row r="57" spans="2:46" ht="18" customHeight="1" x14ac:dyDescent="0.25">
      <c r="B57" s="166" t="s">
        <v>25</v>
      </c>
      <c r="C57" s="167"/>
      <c r="D57" s="167"/>
      <c r="E57" s="167"/>
      <c r="F57" s="167"/>
      <c r="G57" s="167"/>
      <c r="H57" s="167"/>
      <c r="I57" s="167"/>
      <c r="J57" s="167"/>
      <c r="K57" s="168"/>
      <c r="L57" s="172">
        <f>IFERROR(L53-M55,"")</f>
        <v>2.6249999999999996</v>
      </c>
      <c r="M57" s="173"/>
      <c r="N57" s="173"/>
      <c r="O57" s="173"/>
      <c r="P57" s="173"/>
      <c r="Q57" s="174"/>
      <c r="R57" s="115">
        <f>IFERROR(R53-S55,"")</f>
        <v>0.59166666666666612</v>
      </c>
      <c r="S57" s="116"/>
      <c r="T57" s="116"/>
      <c r="U57" s="116"/>
      <c r="V57" s="116"/>
      <c r="W57" s="117"/>
      <c r="X57" s="115">
        <f>IFERROR(X53-Y55,"")</f>
        <v>1.0916666666666668</v>
      </c>
      <c r="Y57" s="116"/>
      <c r="Z57" s="116"/>
      <c r="AA57" s="116"/>
      <c r="AB57" s="116"/>
      <c r="AC57" s="117"/>
      <c r="AD57" s="115">
        <f>IFERROR(AD53-AE55,"")</f>
        <v>2.8749999999999996</v>
      </c>
      <c r="AE57" s="116"/>
      <c r="AF57" s="116"/>
      <c r="AG57" s="116"/>
      <c r="AH57" s="116"/>
      <c r="AI57" s="117"/>
      <c r="AJ57" s="115" t="str">
        <f>IFERROR(AJ53-AK55,"")</f>
        <v/>
      </c>
      <c r="AK57" s="116"/>
      <c r="AL57" s="116"/>
      <c r="AM57" s="116"/>
      <c r="AN57" s="116"/>
      <c r="AO57" s="117"/>
      <c r="AP57" s="7"/>
      <c r="AT57" s="10"/>
    </row>
    <row r="58" spans="2:46" ht="18" customHeight="1" thickBot="1" x14ac:dyDescent="0.3">
      <c r="B58" s="169"/>
      <c r="C58" s="170"/>
      <c r="D58" s="170"/>
      <c r="E58" s="170"/>
      <c r="F58" s="170"/>
      <c r="G58" s="170"/>
      <c r="H58" s="170"/>
      <c r="I58" s="170"/>
      <c r="J58" s="170"/>
      <c r="K58" s="171"/>
      <c r="L58" s="175"/>
      <c r="M58" s="176"/>
      <c r="N58" s="176"/>
      <c r="O58" s="176"/>
      <c r="P58" s="176"/>
      <c r="Q58" s="177"/>
      <c r="R58" s="118"/>
      <c r="S58" s="119"/>
      <c r="T58" s="119"/>
      <c r="U58" s="119"/>
      <c r="V58" s="119"/>
      <c r="W58" s="120"/>
      <c r="X58" s="118"/>
      <c r="Y58" s="119"/>
      <c r="Z58" s="119"/>
      <c r="AA58" s="119"/>
      <c r="AB58" s="119"/>
      <c r="AC58" s="120"/>
      <c r="AD58" s="118"/>
      <c r="AE58" s="119"/>
      <c r="AF58" s="119"/>
      <c r="AG58" s="119"/>
      <c r="AH58" s="119"/>
      <c r="AI58" s="120"/>
      <c r="AJ58" s="118"/>
      <c r="AK58" s="119"/>
      <c r="AL58" s="119"/>
      <c r="AM58" s="119"/>
      <c r="AN58" s="119"/>
      <c r="AO58" s="120"/>
      <c r="AP58" s="7"/>
    </row>
    <row r="59" spans="2:46" ht="30" customHeight="1" thickTop="1" thickBot="1" x14ac:dyDescent="0.3">
      <c r="B59" s="145" t="s">
        <v>26</v>
      </c>
      <c r="C59" s="146"/>
      <c r="D59" s="146"/>
      <c r="E59" s="146"/>
      <c r="F59" s="146"/>
      <c r="G59" s="146"/>
      <c r="H59" s="146"/>
      <c r="I59" s="146"/>
      <c r="J59" s="146"/>
      <c r="K59" s="147"/>
      <c r="L59" s="121">
        <f>L31</f>
        <v>0.54166666666666663</v>
      </c>
      <c r="M59" s="122"/>
      <c r="N59" s="123"/>
      <c r="O59" s="127" t="s">
        <v>27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9"/>
      <c r="AM59" s="130" t="s">
        <v>45</v>
      </c>
      <c r="AN59" s="131"/>
      <c r="AO59" s="132"/>
      <c r="AP59" s="7"/>
    </row>
    <row r="60" spans="2:46" ht="20.100000000000001" customHeight="1" thickBot="1" x14ac:dyDescent="0.3">
      <c r="B60" s="148"/>
      <c r="C60" s="149"/>
      <c r="D60" s="149"/>
      <c r="E60" s="149"/>
      <c r="F60" s="149"/>
      <c r="G60" s="149"/>
      <c r="H60" s="149"/>
      <c r="I60" s="149"/>
      <c r="J60" s="149"/>
      <c r="K60" s="150"/>
      <c r="L60" s="124"/>
      <c r="M60" s="125"/>
      <c r="N60" s="126"/>
      <c r="O60" s="136" t="s">
        <v>28</v>
      </c>
      <c r="P60" s="137"/>
      <c r="Q60" s="137"/>
      <c r="R60" s="137"/>
      <c r="S60" s="137"/>
      <c r="T60" s="138"/>
      <c r="U60" s="139" t="s">
        <v>29</v>
      </c>
      <c r="V60" s="140"/>
      <c r="W60" s="140"/>
      <c r="X60" s="140"/>
      <c r="Y60" s="140"/>
      <c r="Z60" s="141"/>
      <c r="AA60" s="142" t="s">
        <v>30</v>
      </c>
      <c r="AB60" s="143"/>
      <c r="AC60" s="143"/>
      <c r="AD60" s="143"/>
      <c r="AE60" s="143"/>
      <c r="AF60" s="144"/>
      <c r="AG60" s="142" t="s">
        <v>31</v>
      </c>
      <c r="AH60" s="143"/>
      <c r="AI60" s="143"/>
      <c r="AJ60" s="143"/>
      <c r="AK60" s="143"/>
      <c r="AL60" s="144"/>
      <c r="AM60" s="133"/>
      <c r="AN60" s="134"/>
      <c r="AO60" s="135"/>
      <c r="AP60" s="1"/>
      <c r="AQ60" s="1"/>
      <c r="AR60" s="1"/>
    </row>
    <row r="61" spans="2:46" ht="15" customHeight="1" x14ac:dyDescent="0.25">
      <c r="B61" s="90" t="s">
        <v>32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2"/>
      <c r="O61" s="96">
        <v>4</v>
      </c>
      <c r="P61" s="96"/>
      <c r="Q61" s="96"/>
      <c r="R61" s="96"/>
      <c r="S61" s="96"/>
      <c r="T61" s="96"/>
      <c r="U61" s="96">
        <v>4</v>
      </c>
      <c r="V61" s="96"/>
      <c r="W61" s="96"/>
      <c r="X61" s="96"/>
      <c r="Y61" s="96"/>
      <c r="Z61" s="96"/>
      <c r="AA61" s="96">
        <v>5.5</v>
      </c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8">
        <f>SUM(O61:AL62)</f>
        <v>13.5</v>
      </c>
      <c r="AN61" s="99"/>
      <c r="AO61" s="100"/>
      <c r="AP61" s="1"/>
      <c r="AQ61" s="1"/>
      <c r="AR61" s="1"/>
    </row>
    <row r="62" spans="2:46" ht="15" customHeight="1" thickBot="1" x14ac:dyDescent="0.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101"/>
      <c r="AN62" s="102"/>
      <c r="AO62" s="103"/>
      <c r="AP62" s="1"/>
      <c r="AQ62" s="1"/>
      <c r="AR62" s="1"/>
    </row>
    <row r="63" spans="2:46" ht="15" customHeight="1" x14ac:dyDescent="0.25">
      <c r="B63" s="77" t="s">
        <v>54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5"/>
      <c r="AH63" s="105"/>
      <c r="AI63" s="105"/>
      <c r="AJ63" s="105"/>
      <c r="AK63" s="105"/>
      <c r="AL63" s="106"/>
      <c r="AM63" s="38"/>
      <c r="AN63" s="39"/>
      <c r="AO63" s="40"/>
      <c r="AP63" s="1"/>
      <c r="AQ63" s="1"/>
      <c r="AR63" s="1"/>
    </row>
    <row r="64" spans="2:46" ht="15" customHeight="1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2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5"/>
      <c r="AH64" s="105"/>
      <c r="AI64" s="105"/>
      <c r="AJ64" s="105"/>
      <c r="AK64" s="105"/>
      <c r="AL64" s="106"/>
      <c r="AM64" s="41"/>
      <c r="AN64" s="42"/>
      <c r="AO64" s="43"/>
      <c r="AP64" s="1"/>
      <c r="AQ64" s="1"/>
      <c r="AR64" s="1"/>
    </row>
    <row r="65" spans="2:44" ht="15" customHeight="1" x14ac:dyDescent="0.25">
      <c r="B65" s="84" t="s">
        <v>34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6"/>
      <c r="O65" s="83">
        <v>6</v>
      </c>
      <c r="P65" s="83"/>
      <c r="Q65" s="83"/>
      <c r="R65" s="83"/>
      <c r="S65" s="83"/>
      <c r="T65" s="83"/>
      <c r="U65" s="83">
        <v>6</v>
      </c>
      <c r="V65" s="83"/>
      <c r="W65" s="83"/>
      <c r="X65" s="83"/>
      <c r="Y65" s="83"/>
      <c r="Z65" s="83"/>
      <c r="AA65" s="83">
        <v>6</v>
      </c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41"/>
      <c r="AN65" s="42"/>
      <c r="AO65" s="43"/>
      <c r="AP65" s="1"/>
      <c r="AQ65" s="1"/>
      <c r="AR65" s="1"/>
    </row>
    <row r="66" spans="2:44" ht="15" customHeight="1" thickBot="1" x14ac:dyDescent="0.3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9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44"/>
      <c r="AN66" s="45"/>
      <c r="AO66" s="46"/>
      <c r="AP66" s="1"/>
      <c r="AQ66" s="1"/>
      <c r="AR66" s="1"/>
    </row>
    <row r="67" spans="2:44" ht="15" customHeight="1" x14ac:dyDescent="0.25">
      <c r="B67" s="77" t="s">
        <v>35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9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63" t="s">
        <v>36</v>
      </c>
      <c r="AN67" s="64"/>
      <c r="AO67" s="65"/>
      <c r="AP67" s="1"/>
      <c r="AQ67" s="1"/>
      <c r="AR67" s="1"/>
    </row>
    <row r="68" spans="2:44" ht="15" customHeight="1" x14ac:dyDescent="0.25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66"/>
      <c r="AN68" s="67"/>
      <c r="AO68" s="68"/>
      <c r="AP68" s="1"/>
      <c r="AQ68" s="1"/>
      <c r="AR68" s="1"/>
    </row>
    <row r="69" spans="2:44" ht="15" customHeight="1" x14ac:dyDescent="0.25">
      <c r="B69" s="47" t="s">
        <v>37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9"/>
      <c r="O69" s="75">
        <f>SUM(O65:T68)</f>
        <v>6</v>
      </c>
      <c r="P69" s="75"/>
      <c r="Q69" s="75"/>
      <c r="R69" s="75"/>
      <c r="S69" s="75"/>
      <c r="T69" s="75"/>
      <c r="U69" s="75">
        <f>SUM(U65:Z68)</f>
        <v>6</v>
      </c>
      <c r="V69" s="75"/>
      <c r="W69" s="75"/>
      <c r="X69" s="75"/>
      <c r="Y69" s="75"/>
      <c r="Z69" s="75"/>
      <c r="AA69" s="75">
        <f>SUM(AA65:AF68)</f>
        <v>6</v>
      </c>
      <c r="AB69" s="75"/>
      <c r="AC69" s="75"/>
      <c r="AD69" s="75"/>
      <c r="AE69" s="75"/>
      <c r="AF69" s="75"/>
      <c r="AG69" s="75">
        <f>SUM(AG65:AL68)</f>
        <v>0</v>
      </c>
      <c r="AH69" s="75"/>
      <c r="AI69" s="75"/>
      <c r="AJ69" s="75"/>
      <c r="AK69" s="75"/>
      <c r="AL69" s="76"/>
      <c r="AM69" s="66"/>
      <c r="AN69" s="67"/>
      <c r="AO69" s="68"/>
      <c r="AP69" s="1"/>
      <c r="AQ69" s="1"/>
      <c r="AR69" s="1"/>
    </row>
    <row r="70" spans="2:44" ht="15" customHeight="1" thickBot="1" x14ac:dyDescent="0.3"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4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6"/>
      <c r="AM70" s="69"/>
      <c r="AN70" s="70"/>
      <c r="AO70" s="71"/>
      <c r="AP70" s="1"/>
      <c r="AQ70" s="1"/>
      <c r="AR70" s="1"/>
    </row>
    <row r="71" spans="2:44" ht="15" customHeight="1" x14ac:dyDescent="0.25">
      <c r="B71" s="28" t="s">
        <v>38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0"/>
      <c r="O71" s="55">
        <f>IFERROR((O61/O69)/24,"")</f>
        <v>2.7777777777777776E-2</v>
      </c>
      <c r="P71" s="55"/>
      <c r="Q71" s="55"/>
      <c r="R71" s="55"/>
      <c r="S71" s="55"/>
      <c r="T71" s="55"/>
      <c r="U71" s="55">
        <f>IFERROR((U61/U69)/24,"")</f>
        <v>2.7777777777777776E-2</v>
      </c>
      <c r="V71" s="55"/>
      <c r="W71" s="55"/>
      <c r="X71" s="55"/>
      <c r="Y71" s="55"/>
      <c r="Z71" s="55"/>
      <c r="AA71" s="55">
        <f>IFERROR((AA61/AA69)/24,"")</f>
        <v>3.8194444444444441E-2</v>
      </c>
      <c r="AB71" s="55"/>
      <c r="AC71" s="55"/>
      <c r="AD71" s="55"/>
      <c r="AE71" s="55"/>
      <c r="AF71" s="55"/>
      <c r="AG71" s="55" t="str">
        <f>IFERROR((AG61/AG69)/24,"")</f>
        <v/>
      </c>
      <c r="AH71" s="55"/>
      <c r="AI71" s="55"/>
      <c r="AJ71" s="55"/>
      <c r="AK71" s="55"/>
      <c r="AL71" s="56"/>
      <c r="AM71" s="57">
        <f>SUM(O71:AL72)</f>
        <v>9.375E-2</v>
      </c>
      <c r="AN71" s="58"/>
      <c r="AO71" s="59"/>
      <c r="AP71" s="1"/>
      <c r="AQ71" s="1"/>
      <c r="AR71" s="1"/>
    </row>
    <row r="72" spans="2:44" ht="15" customHeight="1" thickBot="1" x14ac:dyDescent="0.3"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6"/>
      <c r="AM72" s="60"/>
      <c r="AN72" s="61"/>
      <c r="AO72" s="62"/>
      <c r="AP72" s="1"/>
      <c r="AQ72" s="1"/>
      <c r="AR72" s="1"/>
    </row>
    <row r="73" spans="2:44" ht="15" customHeight="1" x14ac:dyDescent="0.25">
      <c r="B73" s="28" t="s">
        <v>39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0"/>
      <c r="O73" s="34">
        <f>IF(O61="","",IFERROR(L31+O71,""))</f>
        <v>0.56944444444444442</v>
      </c>
      <c r="P73" s="34"/>
      <c r="Q73" s="34"/>
      <c r="R73" s="34"/>
      <c r="S73" s="34"/>
      <c r="T73" s="34"/>
      <c r="U73" s="34">
        <f>IF(U61="","",IFERROR(O73+U71,""))</f>
        <v>0.59722222222222221</v>
      </c>
      <c r="V73" s="34"/>
      <c r="W73" s="34"/>
      <c r="X73" s="34"/>
      <c r="Y73" s="34"/>
      <c r="Z73" s="34"/>
      <c r="AA73" s="34">
        <f>IF(AA61="","",IFERROR(U73+AA71,""))</f>
        <v>0.63541666666666663</v>
      </c>
      <c r="AB73" s="34"/>
      <c r="AC73" s="34"/>
      <c r="AD73" s="34"/>
      <c r="AE73" s="34"/>
      <c r="AF73" s="34"/>
      <c r="AG73" s="34" t="str">
        <f>IF(AG61="","",IFERROR(AA73+AG71,""))</f>
        <v/>
      </c>
      <c r="AH73" s="34"/>
      <c r="AI73" s="34"/>
      <c r="AJ73" s="34"/>
      <c r="AK73" s="34"/>
      <c r="AL73" s="36"/>
      <c r="AM73" s="38"/>
      <c r="AN73" s="39"/>
      <c r="AO73" s="40"/>
      <c r="AP73" s="1"/>
      <c r="AQ73" s="1"/>
      <c r="AR73" s="1"/>
    </row>
    <row r="74" spans="2:44" ht="15" customHeight="1" thickBot="1" x14ac:dyDescent="0.3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3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7"/>
      <c r="AM74" s="41"/>
      <c r="AN74" s="42"/>
      <c r="AO74" s="43"/>
      <c r="AP74" s="1"/>
      <c r="AQ74" s="1"/>
      <c r="AR74" s="1"/>
    </row>
    <row r="75" spans="2:44" ht="15" customHeight="1" x14ac:dyDescent="0.25">
      <c r="B75" s="47" t="s">
        <v>40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9"/>
      <c r="O75" s="22">
        <f>SUM(O71)</f>
        <v>2.7777777777777776E-2</v>
      </c>
      <c r="P75" s="23"/>
      <c r="Q75" s="23"/>
      <c r="R75" s="23"/>
      <c r="S75" s="23"/>
      <c r="T75" s="53"/>
      <c r="U75" s="22">
        <f>IF(U61="","",IFERROR(O75+U71,"0:00"))</f>
        <v>5.5555555555555552E-2</v>
      </c>
      <c r="V75" s="23"/>
      <c r="W75" s="23"/>
      <c r="X75" s="23"/>
      <c r="Y75" s="23"/>
      <c r="Z75" s="53"/>
      <c r="AA75" s="22">
        <f>IF(AA61="","",IFERROR(U75+AA71,""))</f>
        <v>9.375E-2</v>
      </c>
      <c r="AB75" s="23"/>
      <c r="AC75" s="23"/>
      <c r="AD75" s="23"/>
      <c r="AE75" s="23"/>
      <c r="AF75" s="53"/>
      <c r="AG75" s="22" t="str">
        <f>IF(AG61="","",IFERROR(AA75+AG71,""))</f>
        <v/>
      </c>
      <c r="AH75" s="23"/>
      <c r="AI75" s="23"/>
      <c r="AJ75" s="23"/>
      <c r="AK75" s="23"/>
      <c r="AL75" s="24"/>
      <c r="AM75" s="41"/>
      <c r="AN75" s="42"/>
      <c r="AO75" s="43"/>
      <c r="AP75" s="1"/>
      <c r="AQ75" s="1"/>
      <c r="AR75" s="1"/>
    </row>
    <row r="76" spans="2:44" ht="15" customHeight="1" thickBot="1" x14ac:dyDescent="0.3"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2"/>
      <c r="O76" s="25"/>
      <c r="P76" s="26"/>
      <c r="Q76" s="26"/>
      <c r="R76" s="26"/>
      <c r="S76" s="26"/>
      <c r="T76" s="54"/>
      <c r="U76" s="25"/>
      <c r="V76" s="26"/>
      <c r="W76" s="26"/>
      <c r="X76" s="26"/>
      <c r="Y76" s="26"/>
      <c r="Z76" s="54"/>
      <c r="AA76" s="25"/>
      <c r="AB76" s="26"/>
      <c r="AC76" s="26"/>
      <c r="AD76" s="26"/>
      <c r="AE76" s="26"/>
      <c r="AF76" s="54"/>
      <c r="AG76" s="25"/>
      <c r="AH76" s="26"/>
      <c r="AI76" s="26"/>
      <c r="AJ76" s="26"/>
      <c r="AK76" s="26"/>
      <c r="AL76" s="27"/>
      <c r="AM76" s="44"/>
      <c r="AN76" s="45"/>
      <c r="AO76" s="46"/>
      <c r="AP76" s="1"/>
      <c r="AQ76" s="1"/>
      <c r="AR76" s="1"/>
    </row>
    <row r="77" spans="2:44" ht="18" customHeight="1" x14ac:dyDescent="0.25"/>
    <row r="78" spans="2:44" x14ac:dyDescent="0.25">
      <c r="B78" s="372" t="s">
        <v>57</v>
      </c>
      <c r="C78" s="372"/>
      <c r="D78" s="372"/>
      <c r="E78" s="372"/>
      <c r="F78" s="372"/>
      <c r="G78" s="372"/>
      <c r="H78" s="372"/>
      <c r="I78" s="372"/>
      <c r="J78" s="372"/>
      <c r="K78" s="372"/>
      <c r="L78" s="373" t="s">
        <v>59</v>
      </c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4" t="s">
        <v>61</v>
      </c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</row>
    <row r="79" spans="2:44" x14ac:dyDescent="0.25">
      <c r="B79" s="372" t="s">
        <v>58</v>
      </c>
      <c r="C79" s="372"/>
      <c r="D79" s="372"/>
      <c r="E79" s="372"/>
      <c r="F79" s="372"/>
      <c r="G79" s="372"/>
      <c r="H79" s="372"/>
      <c r="I79" s="372"/>
      <c r="J79" s="372"/>
      <c r="K79" s="372"/>
      <c r="L79" s="373" t="s">
        <v>60</v>
      </c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4" t="s">
        <v>65</v>
      </c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  <c r="AO79" s="374"/>
    </row>
  </sheetData>
  <sheetProtection algorithmName="SHA-512" hashValue="VMRM9FduZE6tFLPRZkMfVOmqXtgeAfhdliA1o8bh1m8kE9vwVqVDddBH83/CluWDuVTt84514jLoqTSi0i4n9g==" saltValue="ItSsR0nMboVbcurRsGTgYQ==" spinCount="100000" sheet="1" objects="1" selectLockedCells="1"/>
  <mergeCells count="224">
    <mergeCell ref="AL1:AO1"/>
    <mergeCell ref="M1:Z1"/>
    <mergeCell ref="B79:K79"/>
    <mergeCell ref="L79:AA79"/>
    <mergeCell ref="AB79:AO79"/>
    <mergeCell ref="C51:I52"/>
    <mergeCell ref="AH13:AL14"/>
    <mergeCell ref="B78:K78"/>
    <mergeCell ref="L78:AA78"/>
    <mergeCell ref="AB78:AO78"/>
    <mergeCell ref="B9:D10"/>
    <mergeCell ref="E9:L10"/>
    <mergeCell ref="M9:R10"/>
    <mergeCell ref="S9:Z10"/>
    <mergeCell ref="B11:D12"/>
    <mergeCell ref="E11:L12"/>
    <mergeCell ref="M11:R12"/>
    <mergeCell ref="S11:AO12"/>
    <mergeCell ref="AA9:AE10"/>
    <mergeCell ref="AF9:AO10"/>
    <mergeCell ref="AM13:AO14"/>
    <mergeCell ref="B15:K16"/>
    <mergeCell ref="L15:AO16"/>
    <mergeCell ref="B17:K19"/>
    <mergeCell ref="L17:Q17"/>
    <mergeCell ref="R17:W19"/>
    <mergeCell ref="X17:AC19"/>
    <mergeCell ref="AD17:AI19"/>
    <mergeCell ref="AJ17:AO19"/>
    <mergeCell ref="B13:D14"/>
    <mergeCell ref="E13:L14"/>
    <mergeCell ref="M13:T14"/>
    <mergeCell ref="U13:W14"/>
    <mergeCell ref="X13:AC14"/>
    <mergeCell ref="AD13:AF14"/>
    <mergeCell ref="L18:Q19"/>
    <mergeCell ref="B23:K24"/>
    <mergeCell ref="L23:Q24"/>
    <mergeCell ref="R23:W24"/>
    <mergeCell ref="X23:AC24"/>
    <mergeCell ref="AD23:AI24"/>
    <mergeCell ref="AJ23:AO24"/>
    <mergeCell ref="AJ20:AO20"/>
    <mergeCell ref="B21:K22"/>
    <mergeCell ref="L21:Q22"/>
    <mergeCell ref="R21:W22"/>
    <mergeCell ref="X21:AC22"/>
    <mergeCell ref="AD21:AI22"/>
    <mergeCell ref="AJ21:AO22"/>
    <mergeCell ref="B20:K20"/>
    <mergeCell ref="L20:Q20"/>
    <mergeCell ref="R20:W20"/>
    <mergeCell ref="X20:AC20"/>
    <mergeCell ref="AD20:AI20"/>
    <mergeCell ref="B27:K28"/>
    <mergeCell ref="L27:L28"/>
    <mergeCell ref="M27:Q28"/>
    <mergeCell ref="R27:R28"/>
    <mergeCell ref="S27:W28"/>
    <mergeCell ref="B25:K26"/>
    <mergeCell ref="L25:L26"/>
    <mergeCell ref="M25:Q26"/>
    <mergeCell ref="R25:R26"/>
    <mergeCell ref="S25:W26"/>
    <mergeCell ref="X27:X28"/>
    <mergeCell ref="Y27:AC28"/>
    <mergeCell ref="AD27:AD28"/>
    <mergeCell ref="AE27:AI28"/>
    <mergeCell ref="AJ27:AJ28"/>
    <mergeCell ref="AK27:AO28"/>
    <mergeCell ref="Y25:AC26"/>
    <mergeCell ref="AD25:AD26"/>
    <mergeCell ref="AE25:AI26"/>
    <mergeCell ref="AJ25:AJ26"/>
    <mergeCell ref="AK25:AO26"/>
    <mergeCell ref="X25:X26"/>
    <mergeCell ref="B31:K32"/>
    <mergeCell ref="L31:Q32"/>
    <mergeCell ref="R31:W32"/>
    <mergeCell ref="X31:AC32"/>
    <mergeCell ref="AD31:AI32"/>
    <mergeCell ref="AJ31:AO32"/>
    <mergeCell ref="B29:K30"/>
    <mergeCell ref="L29:Q30"/>
    <mergeCell ref="R29:W30"/>
    <mergeCell ref="X29:AC30"/>
    <mergeCell ref="AD29:AI30"/>
    <mergeCell ref="AJ29:AO30"/>
    <mergeCell ref="B35:K36"/>
    <mergeCell ref="L35:Q36"/>
    <mergeCell ref="R35:W36"/>
    <mergeCell ref="X35:AC36"/>
    <mergeCell ref="AD35:AI36"/>
    <mergeCell ref="AJ35:AO36"/>
    <mergeCell ref="B33:K34"/>
    <mergeCell ref="L33:Q34"/>
    <mergeCell ref="R33:W34"/>
    <mergeCell ref="X33:AC34"/>
    <mergeCell ref="AD33:AI34"/>
    <mergeCell ref="AJ33:AO34"/>
    <mergeCell ref="B39:K40"/>
    <mergeCell ref="L39:Q40"/>
    <mergeCell ref="R39:W40"/>
    <mergeCell ref="X39:AC40"/>
    <mergeCell ref="AD39:AI40"/>
    <mergeCell ref="AJ39:AO40"/>
    <mergeCell ref="B37:K38"/>
    <mergeCell ref="L37:Q38"/>
    <mergeCell ref="R37:W38"/>
    <mergeCell ref="X37:AC38"/>
    <mergeCell ref="AD37:AI38"/>
    <mergeCell ref="AJ37:AO38"/>
    <mergeCell ref="B45:K46"/>
    <mergeCell ref="L45:Q46"/>
    <mergeCell ref="R45:W46"/>
    <mergeCell ref="X45:AC46"/>
    <mergeCell ref="AD45:AI46"/>
    <mergeCell ref="AJ45:AO46"/>
    <mergeCell ref="AJ41:AO42"/>
    <mergeCell ref="D43:K44"/>
    <mergeCell ref="L43:Q44"/>
    <mergeCell ref="R43:W44"/>
    <mergeCell ref="X43:AC44"/>
    <mergeCell ref="AD43:AI44"/>
    <mergeCell ref="AJ43:AO44"/>
    <mergeCell ref="B41:C44"/>
    <mergeCell ref="D41:K42"/>
    <mergeCell ref="L41:Q42"/>
    <mergeCell ref="R41:W42"/>
    <mergeCell ref="X41:AC42"/>
    <mergeCell ref="AD41:AI42"/>
    <mergeCell ref="B49:K50"/>
    <mergeCell ref="L49:Q50"/>
    <mergeCell ref="R49:W50"/>
    <mergeCell ref="X49:AC50"/>
    <mergeCell ref="AD49:AI50"/>
    <mergeCell ref="AJ49:AO50"/>
    <mergeCell ref="B47:K48"/>
    <mergeCell ref="L47:Q48"/>
    <mergeCell ref="R47:W48"/>
    <mergeCell ref="X47:AC48"/>
    <mergeCell ref="AD47:AI48"/>
    <mergeCell ref="AJ47:AO48"/>
    <mergeCell ref="B59:K60"/>
    <mergeCell ref="B53:K54"/>
    <mergeCell ref="L53:Q54"/>
    <mergeCell ref="R53:W54"/>
    <mergeCell ref="X53:AC54"/>
    <mergeCell ref="AD53:AI54"/>
    <mergeCell ref="AJ53:AO54"/>
    <mergeCell ref="L51:Q52"/>
    <mergeCell ref="R51:W52"/>
    <mergeCell ref="X51:AC52"/>
    <mergeCell ref="AD51:AI52"/>
    <mergeCell ref="AJ51:AO52"/>
    <mergeCell ref="Y55:AC56"/>
    <mergeCell ref="AD55:AD56"/>
    <mergeCell ref="AE55:AI56"/>
    <mergeCell ref="AJ55:AJ56"/>
    <mergeCell ref="AK55:AO56"/>
    <mergeCell ref="B57:K58"/>
    <mergeCell ref="L57:Q58"/>
    <mergeCell ref="R57:W58"/>
    <mergeCell ref="X57:AC58"/>
    <mergeCell ref="AD57:AI58"/>
    <mergeCell ref="B55:K56"/>
    <mergeCell ref="L55:L56"/>
    <mergeCell ref="M55:Q56"/>
    <mergeCell ref="R55:R56"/>
    <mergeCell ref="S55:W56"/>
    <mergeCell ref="X55:X56"/>
    <mergeCell ref="AJ57:AO58"/>
    <mergeCell ref="L59:N60"/>
    <mergeCell ref="O59:AL59"/>
    <mergeCell ref="AM59:AO60"/>
    <mergeCell ref="O60:T60"/>
    <mergeCell ref="U60:Z60"/>
    <mergeCell ref="AA60:AF60"/>
    <mergeCell ref="AG60:AL60"/>
    <mergeCell ref="AM63:AO66"/>
    <mergeCell ref="B65:N66"/>
    <mergeCell ref="O65:T66"/>
    <mergeCell ref="U65:Z66"/>
    <mergeCell ref="AA65:AF66"/>
    <mergeCell ref="B61:N62"/>
    <mergeCell ref="O61:T62"/>
    <mergeCell ref="U61:Z62"/>
    <mergeCell ref="AA61:AF62"/>
    <mergeCell ref="AG61:AL62"/>
    <mergeCell ref="AM61:AO62"/>
    <mergeCell ref="AG65:AL66"/>
    <mergeCell ref="B63:N64"/>
    <mergeCell ref="O63:T64"/>
    <mergeCell ref="U63:Z64"/>
    <mergeCell ref="AA63:AF64"/>
    <mergeCell ref="AG63:AL64"/>
    <mergeCell ref="B71:N72"/>
    <mergeCell ref="O71:T72"/>
    <mergeCell ref="U71:Z72"/>
    <mergeCell ref="AA71:AF72"/>
    <mergeCell ref="AG71:AL72"/>
    <mergeCell ref="AM71:AO72"/>
    <mergeCell ref="AM67:AO70"/>
    <mergeCell ref="B69:N70"/>
    <mergeCell ref="O69:T70"/>
    <mergeCell ref="U69:Z70"/>
    <mergeCell ref="AA69:AF70"/>
    <mergeCell ref="AG69:AL70"/>
    <mergeCell ref="B67:N68"/>
    <mergeCell ref="O67:T68"/>
    <mergeCell ref="U67:Z68"/>
    <mergeCell ref="AA67:AF68"/>
    <mergeCell ref="AG67:AL68"/>
    <mergeCell ref="AG75:AL76"/>
    <mergeCell ref="B73:N74"/>
    <mergeCell ref="O73:T74"/>
    <mergeCell ref="U73:Z74"/>
    <mergeCell ref="AA73:AF74"/>
    <mergeCell ref="AG73:AL74"/>
    <mergeCell ref="AM73:AO76"/>
    <mergeCell ref="B75:N76"/>
    <mergeCell ref="O75:T76"/>
    <mergeCell ref="U75:Z76"/>
    <mergeCell ref="AA75:AF76"/>
  </mergeCells>
  <phoneticPr fontId="19" type="noConversion"/>
  <conditionalFormatting sqref="L41">
    <cfRule type="expression" dxfId="25" priority="27">
      <formula>$L$43&gt;0</formula>
    </cfRule>
  </conditionalFormatting>
  <conditionalFormatting sqref="L51">
    <cfRule type="expression" dxfId="24" priority="26">
      <formula>$L$43&gt;0</formula>
    </cfRule>
  </conditionalFormatting>
  <conditionalFormatting sqref="L43">
    <cfRule type="expression" dxfId="23" priority="25">
      <formula>$L$41&gt;0</formula>
    </cfRule>
  </conditionalFormatting>
  <conditionalFormatting sqref="R51">
    <cfRule type="expression" dxfId="22" priority="23">
      <formula>$R$43&gt;0</formula>
    </cfRule>
  </conditionalFormatting>
  <conditionalFormatting sqref="R43">
    <cfRule type="expression" dxfId="21" priority="24">
      <formula>$R$41&gt;0</formula>
    </cfRule>
  </conditionalFormatting>
  <conditionalFormatting sqref="R41">
    <cfRule type="expression" dxfId="20" priority="22">
      <formula>$R$43&gt;0</formula>
    </cfRule>
  </conditionalFormatting>
  <conditionalFormatting sqref="X41">
    <cfRule type="expression" dxfId="19" priority="21">
      <formula>$X$43&gt;0</formula>
    </cfRule>
  </conditionalFormatting>
  <conditionalFormatting sqref="X51">
    <cfRule type="expression" dxfId="18" priority="20">
      <formula>$X$43&gt;0</formula>
    </cfRule>
  </conditionalFormatting>
  <conditionalFormatting sqref="X43">
    <cfRule type="expression" dxfId="17" priority="19">
      <formula>$X$41&gt;0</formula>
    </cfRule>
  </conditionalFormatting>
  <conditionalFormatting sqref="AD41">
    <cfRule type="expression" dxfId="16" priority="18">
      <formula>$AD$43&gt;0</formula>
    </cfRule>
  </conditionalFormatting>
  <conditionalFormatting sqref="AD51">
    <cfRule type="expression" dxfId="15" priority="17">
      <formula>$AD$43&gt;0</formula>
    </cfRule>
  </conditionalFormatting>
  <conditionalFormatting sqref="AD43">
    <cfRule type="expression" dxfId="14" priority="16">
      <formula>$AD$41&gt;0</formula>
    </cfRule>
  </conditionalFormatting>
  <conditionalFormatting sqref="AJ41">
    <cfRule type="expression" dxfId="13" priority="12">
      <formula>$AJ$39=0</formula>
    </cfRule>
    <cfRule type="expression" dxfId="12" priority="15">
      <formula>$AJ$43&gt;0</formula>
    </cfRule>
  </conditionalFormatting>
  <conditionalFormatting sqref="AJ51">
    <cfRule type="expression" dxfId="11" priority="14">
      <formula>$AJ$43&gt;0</formula>
    </cfRule>
  </conditionalFormatting>
  <conditionalFormatting sqref="AJ43">
    <cfRule type="expression" dxfId="10" priority="13">
      <formula>$AJ$41&gt;0</formula>
    </cfRule>
  </conditionalFormatting>
  <conditionalFormatting sqref="M27">
    <cfRule type="expression" dxfId="9" priority="10">
      <formula>$M$25&gt;0</formula>
    </cfRule>
  </conditionalFormatting>
  <conditionalFormatting sqref="M25">
    <cfRule type="expression" dxfId="8" priority="9">
      <formula>$M$27&gt;0</formula>
    </cfRule>
  </conditionalFormatting>
  <conditionalFormatting sqref="S27">
    <cfRule type="expression" dxfId="7" priority="8">
      <formula>$S$25&gt;0</formula>
    </cfRule>
  </conditionalFormatting>
  <conditionalFormatting sqref="S25">
    <cfRule type="expression" dxfId="6" priority="7">
      <formula>$S$27&gt;0</formula>
    </cfRule>
  </conditionalFormatting>
  <conditionalFormatting sqref="Y27">
    <cfRule type="expression" dxfId="5" priority="6">
      <formula>$Y$25&gt;0</formula>
    </cfRule>
  </conditionalFormatting>
  <conditionalFormatting sqref="Y25">
    <cfRule type="expression" dxfId="4" priority="5">
      <formula>$Y$27&gt;0</formula>
    </cfRule>
  </conditionalFormatting>
  <conditionalFormatting sqref="AE27">
    <cfRule type="expression" dxfId="3" priority="4">
      <formula>$AE$25&gt;0</formula>
    </cfRule>
  </conditionalFormatting>
  <conditionalFormatting sqref="AE25">
    <cfRule type="expression" dxfId="2" priority="3">
      <formula>$AE$27&gt;0</formula>
    </cfRule>
  </conditionalFormatting>
  <conditionalFormatting sqref="AK27">
    <cfRule type="expression" dxfId="1" priority="2">
      <formula>$AK$25&gt;0</formula>
    </cfRule>
  </conditionalFormatting>
  <conditionalFormatting sqref="AK25">
    <cfRule type="expression" dxfId="0" priority="1">
      <formula>$AK$27&gt;0</formula>
    </cfRule>
  </conditionalFormatting>
  <dataValidations xWindow="860" yWindow="783" count="37">
    <dataValidation type="custom" showInputMessage="1" showErrorMessage="1" errorTitle="Achtung" error="Eingabe Start-WP erforderlich" promptTitle="Uhrzeit am Start (Std:Min)" prompt="Zeit von 00:01 bis 23:59 möglich; Eingabe mit Doppelpunkt, Pflichtfeld" sqref="L31:Q32" xr:uid="{00000000-0002-0000-0000-000000000000}">
      <formula1>NOT(ISBLANK($L$18))</formula1>
    </dataValidation>
    <dataValidation type="custom" showInputMessage="1" showErrorMessage="1" errorTitle="Achtung" error="Eingabe in Gezeiten-BO erforderlich" promptTitle="relevantes HW am BO (Std:Min)" prompt="Zeit von 00:01 bis 23:59 möglich; Eingabe immer mit Doppelpunkt, Pflichtfeld" sqref="X23:AO24" xr:uid="{00000000-0002-0000-0000-000001000000}">
      <formula1>NOT(ISBLANK($X$21))</formula1>
    </dataValidation>
    <dataValidation type="custom" showInputMessage="1" showErrorMessage="1" errorTitle="Achtung" error="Eingabe relevantes HW am Gezeiten-BO erforderlich" promptTitle="Abweichung am WP (Std:Min)" prompt="Wert von 00:01 bis 08:00 möglich (ohne Vorzeichen eintragen; Eingabe mit Doppelpunkt)_x000a_nicht zutreffendes Feld wird automatisch gesperrt (rot)" sqref="AK27:AO28" xr:uid="{00000000-0002-0000-0000-000002000000}">
      <formula1>NOT(ISBLANK($AJ$23))</formula1>
    </dataValidation>
    <dataValidation type="decimal" allowBlank="1" showInputMessage="1" showErrorMessage="1" promptTitle="Kartentiefe (m)" prompt="Wert zwischen -3,00 m und 20,00 m (bei Lotttiefe ist Zelle gesperrt (rot))" sqref="L51:AO52" xr:uid="{00000000-0002-0000-0000-000003000000}">
      <formula1>-3</formula1>
      <formula2>20</formula2>
    </dataValidation>
    <dataValidation type="decimal" allowBlank="1" showInputMessage="1" showErrorMessage="1" promptTitle="Tiefgang des Bootes (m)" prompt="Wert zwischen 0,10 und 2,00 (wird automatisch nach Zeile 55/56 übertragen) " sqref="U13:W14" xr:uid="{00000000-0002-0000-0000-000004000000}">
      <formula1>0.1</formula1>
      <formula2>2</formula2>
    </dataValidation>
    <dataValidation type="decimal" allowBlank="1" showInputMessage="1" showErrorMessage="1" errorTitle="BSH-Wasserstand" error="Prüfen BSH-Wasserstand" promptTitle="BSH-Wasserstand (m)" prompt="Wert zwischen -2,00 m und +2,00 m (wird automatisch nach Zeile 47/48 übertragen) Bei negativem Wert Minusvorzeichen eingeben" sqref="AD13:AF14" xr:uid="{00000000-0002-0000-0000-000005000000}">
      <formula1>-2</formula1>
      <formula2>2</formula2>
    </dataValidation>
    <dataValidation allowBlank="1" showInputMessage="1" showErrorMessage="1" promptTitle="Wegepunkt bzw. Anschlussort" prompt="Je nach Törnverlauf Eingabe erforderlich" sqref="R17:AO19" xr:uid="{00000000-0002-0000-0000-000006000000}"/>
    <dataValidation type="custom" showInputMessage="1" showErrorMessage="1" errorTitle="Achtung" error="Eingabe Wegepunkt (WP) erforderlich" promptTitle="Gezeiten-Bezugsort (BO)" prompt="Je nach Törnverlauf Eingabe erforderlich, Pflichtfeld" sqref="R21:AO22" xr:uid="{00000000-0002-0000-0000-000007000000}">
      <formula1>NOT(ISBLANK($R$17))</formula1>
    </dataValidation>
    <dataValidation allowBlank="1" showInputMessage="1" showErrorMessage="1" promptTitle="Start-Wegepunkt" prompt="Pflichtfeld" sqref="L18:Q19" xr:uid="{00000000-0002-0000-0000-000008000000}"/>
    <dataValidation type="decimal" showInputMessage="1" showErrorMessage="1" promptTitle="Mittleres HW am WP (m)" prompt="Wert zwischen 0,10 m und 5,00 m, Pflichtfeld wenn nicht Lottiefe gewählt wird" sqref="L41:AO42" xr:uid="{00000000-0002-0000-0000-000009000000}">
      <formula1>0.1</formula1>
      <formula2>5</formula2>
    </dataValidation>
    <dataValidation type="decimal" allowBlank="1" showInputMessage="1" showErrorMessage="1" promptTitle="Lottiefe am jeweiligen WP (m)" prompt="Wert zwischen 0,10 m und 8,00 m, Pflichtfeld wenn nicht MHW gewählt wird" sqref="L43:AO44" xr:uid="{00000000-0002-0000-0000-00000A000000}">
      <formula1>0.1</formula1>
      <formula2>8</formula2>
    </dataValidation>
    <dataValidation type="custom" showInputMessage="1" showErrorMessage="1" errorTitle="Achtung" error="Eingabe Gezeiten-BO erforderlich" promptTitle="relevantes HW am BO (Std:Min)" prompt="Zeit von 00:01 bis 23:59 möglich; Eingabe immer mit Doppelpunkt, Pflichtfeld" sqref="L23:Q24" xr:uid="{00000000-0002-0000-0000-00000B000000}">
      <formula1>NOT(ISBLANK($L$21))+R23</formula1>
    </dataValidation>
    <dataValidation type="custom" showInputMessage="1" showErrorMessage="1" errorTitle="Achtung" error="Eingabe Wegepunkt (WP 1 =Abfahrtsort) erforderlich" promptTitle="Gezeiten-Bezugsort (BO)" prompt="Je nach Törnverlauf Eingabe erforderlich, Pflichtfeld" sqref="L21:Q22" xr:uid="{00000000-0002-0000-0000-00000C000000}">
      <formula1>NOT(ISBLANK($L$18))</formula1>
    </dataValidation>
    <dataValidation type="custom" showInputMessage="1" showErrorMessage="1" errorTitle="Achtung" error="Eingabe Gezeiten-BO erforderlich" promptTitle="relevantes HW am BO (Std:Min)" prompt="Zeit von 00:01 bis 23:59 möglich; Eingabe immer mit Doppelpunkt, Pflichtfeld" sqref="R23:W24" xr:uid="{00000000-0002-0000-0000-00000D000000}">
      <formula1>NOT(ISBLANK($R$21))</formula1>
    </dataValidation>
    <dataValidation type="custom" showInputMessage="1" showErrorMessage="1" errorTitle="Achtung" error="Eingabe relevantes HW am Gezeiten-BO erforderlich" promptTitle="Abweichung am WP (Std:Min)" prompt="Wert von 00:01 bis 07:00 möglich (ohne Vorzeichen eintragen; Eingabe mit Doppelpunkt)_x000a_nicht zutreffendes Feld wird automatisch gesperrt (rot)" sqref="M25:Q28" xr:uid="{00000000-0002-0000-0000-00000E000000}">
      <formula1>NOT(ISBLANK($L$23))</formula1>
    </dataValidation>
    <dataValidation type="custom" showInputMessage="1" showErrorMessage="1" errorTitle="Achtung" error="Eingabe relevantes HW am Gezeiten-BO erforderlich" promptTitle="Abweichung am WP (Std:Min)" prompt="Wert von 00:01 bis 07:00 möglich (ohne Vorzeichen eintragen; Eingabe mit Doppelpunkt)_x000a_nicht zutreffendes Feld wird automatisch gesperrt (rot)" sqref="S25:W28" xr:uid="{00000000-0002-0000-0000-00000F000000}">
      <formula1>NOT(ISBLANK($R$23))</formula1>
    </dataValidation>
    <dataValidation type="custom" showInputMessage="1" showErrorMessage="1" errorTitle="Achtung" error="Eingabe relevantes HW am Gezeiten-BO erforderlich" promptTitle="Abweichung am WP (Std:Min)" prompt="Wert von 00:01 bis 07:00 möglich (ohne Vorzeichen eintragen; Eingabe mit Doppelpunkt)_x000a_nicht zutreffendes Feld wird automatisch gesperrt (rot)" sqref="Y25:AC28" xr:uid="{00000000-0002-0000-0000-000010000000}">
      <formula1>NOT(ISBLANK($X$23))</formula1>
    </dataValidation>
    <dataValidation type="custom" showInputMessage="1" showErrorMessage="1" errorTitle="Achtung" error="Eingabe relevantes HW am Gezeiten-BO erforderlich" promptTitle="Abweichung am WP (Std:Min)" prompt="Wert von 00:01 bis 07:00 möglich (ohne Vorzeichen eintragen; Eingabe mit Doppelpunkt)_x000a_nicht zutreffendes Feld wird automatisch gesperrt (rot)" sqref="AE25:AI28" xr:uid="{00000000-0002-0000-0000-000011000000}">
      <formula1>NOT(ISBLANK($AD$23))</formula1>
    </dataValidation>
    <dataValidation type="custom" showInputMessage="1" showErrorMessage="1" errorTitle="Achtung" error="Eingabe relevantes HW am Gezeiten-BO erforderlich" promptTitle="Abweichung am WP (Std:Min)" prompt="Wert von 00:01 bis 07:00 möglich (ohne Vorzeichen eintragen; Eingabe mit Doppelpunkt)_x000a_nicht zutreffendes Feld wird automatisch gesperrt (rot)" sqref="AK25:AO26" xr:uid="{00000000-0002-0000-0000-000012000000}">
      <formula1>NOT(ISBLANK($AJ$23))</formula1>
    </dataValidation>
    <dataValidation allowBlank="1" showInputMessage="1" showErrorMessage="1" promptTitle="Tide" prompt="Laut Gezeitenkalender Seite 111: Springtide (Sp) od. Mittlere Tide (Mt) od. Nipptide (Np)" sqref="AM13:AO14" xr:uid="{00000000-0002-0000-0000-000013000000}"/>
    <dataValidation allowBlank="1" showInputMessage="1" showErrorMessage="1" promptTitle="Wind" prompt="siehe Erläuterungen unter Punkt 1)" sqref="E13:L14" xr:uid="{00000000-0002-0000-0000-000014000000}"/>
    <dataValidation allowBlank="1" showInputMessage="1" showErrorMessage="1" promptTitle="Datum" prompt="Datum des Tages, an dem der Törn startet" sqref="E9:L10" xr:uid="{00000000-0002-0000-0000-000015000000}"/>
    <dataValidation allowBlank="1" showInputMessage="1" showErrorMessage="1" promptTitle="Bootsname" prompt="Bootsname eintragen" sqref="S9:Z10" xr:uid="{00000000-0002-0000-0000-000016000000}"/>
    <dataValidation allowBlank="1" showInputMessage="1" showErrorMessage="1" promptTitle="Rufzeichen" prompt="Rufzeichen des Bootes eintragen" sqref="AF9" xr:uid="{00000000-0002-0000-0000-000017000000}"/>
    <dataValidation allowBlank="1" showInputMessage="1" showErrorMessage="1" promptTitle="Törn" prompt="Eingabe Start-WP und Ziel-WP" sqref="E11:L12" xr:uid="{00000000-0002-0000-0000-000018000000}"/>
    <dataValidation allowBlank="1" showInputMessage="1" showErrorMessage="1" promptTitle="Crew" prompt="Namen der Crew-Mitglieder" sqref="S11:AO12" xr:uid="{00000000-0002-0000-0000-000019000000}"/>
    <dataValidation allowBlank="1" showInputMessage="1" showErrorMessage="1" promptTitle="Entfernung zum nächsten WP" prompt="Eingabe in Seemeilen (sm); Pflichtfeld" sqref="O61:T62" xr:uid="{00000000-0002-0000-0000-00001A000000}"/>
    <dataValidation allowBlank="1" showInputMessage="1" showErrorMessage="1" promptTitle="Entfernung zum nächsten WP" prompt="Eingabe in Seemeilen (sm) wenn ein dritter WP angefahren werden _x000a_soll; dann Pflichtfeld" sqref="U61:Z62" xr:uid="{00000000-0002-0000-0000-00001B000000}"/>
    <dataValidation allowBlank="1" showInputMessage="1" showErrorMessage="1" promptTitle="Entfernung zum nächsten WP" prompt="Eingabe in Seemeilen (sm) wenn ein vierter WP angefahren werden _x000a_soll; dann Pflichtfeld" sqref="AA61:AF62" xr:uid="{00000000-0002-0000-0000-00001C000000}"/>
    <dataValidation allowBlank="1" showInputMessage="1" showErrorMessage="1" promptTitle="Entfernung zum nächsten WP" prompt="Eingabe in Seemeilen (sm) wenn ein fünfter WP angefahren werden _x000a_soll; dann Pflichfeld" sqref="AG61:AL62" xr:uid="{00000000-0002-0000-0000-00001D000000}"/>
    <dataValidation allowBlank="1" showInputMessage="1" showErrorMessage="1" promptTitle="Tidestrom" prompt="Eingabe bei Bedarf; siehe Punkt 8 der Erläuterungen" sqref="O67:AL68" xr:uid="{00000000-0002-0000-0000-00001E000000}"/>
    <dataValidation allowBlank="1" showInputMessage="1" showErrorMessage="1" promptTitle="Geschwindigkeit durchs Wasser" prompt="Durchschnittliche Geschwindigkeit des Bootes; Eingabe in Knoten (Kn); Pflichtfeld" sqref="O65:T66" xr:uid="{00000000-0002-0000-0000-00001F000000}"/>
    <dataValidation allowBlank="1" showInputMessage="1" showErrorMessage="1" promptTitle="Geschwindigkeit durchs Wasser" prompt="Durchschnittliche Geschwindigkeit des Bootes; Eingabe in Knoten (Kn) wenn ein dritter WP angefahren wird; dann Pflichtfeld" sqref="U65:Z66" xr:uid="{00000000-0002-0000-0000-000020000000}"/>
    <dataValidation allowBlank="1" showInputMessage="1" showErrorMessage="1" promptTitle="Geschwindigkeit durchs Wasser" prompt="Durchschnittliche Geschwindigkeit des Bootes; Eingabe in Knoten (Kn) wenn ein vierter WP angefahren wird; dann Pflichtfeld" sqref="AA65:AF66" xr:uid="{00000000-0002-0000-0000-000021000000}"/>
    <dataValidation allowBlank="1" showInputMessage="1" showErrorMessage="1" promptTitle="Geschwindigkeit durchs Wasser" prompt="Durchschnittliche Geschwindigkeit des Bootes; Eingabe in Knoten (Kn) wenn ein fünfter WP angefahren wird; dann Pflichtfeld" sqref="AG65:AL66" xr:uid="{00000000-0002-0000-0000-000022000000}"/>
    <dataValidation type="decimal" allowBlank="1" showInputMessage="1" showErrorMessage="1" errorTitle="Achtung" error="Kein Wert unter 0,10 m möglich" promptTitle="Mittlerer Tidenhub am WP (m)" prompt="Wert zwischen 0,10 m und 5,00 m, Pflichtfeld" sqref="L33:AO34" xr:uid="{00000000-0002-0000-0000-000023000000}">
      <formula1>0.1</formula1>
      <formula2>5</formula2>
    </dataValidation>
    <dataValidation allowBlank="1" showInputMessage="1" showErrorMessage="1" promptTitle="Kurs" prompt="Kein Pflichtfeld, Eingabe bei Bedarf" sqref="O63:AL64" xr:uid="{00000000-0002-0000-0000-000024000000}"/>
  </dataValidations>
  <printOptions horizontalCentered="1" verticalCentered="1"/>
  <pageMargins left="0.78740157480314965" right="0.19685039370078741" top="0.59055118110236227" bottom="0.59055118110236227" header="0.59055118110236227" footer="0.59055118110236227"/>
  <pageSetup paperSize="9" scale="54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AR47"/>
  <sheetViews>
    <sheetView showGridLines="0" showRowColHeaders="0" showZeros="0" showRuler="0" zoomScale="71" zoomScaleNormal="71" zoomScalePageLayoutView="75" workbookViewId="0">
      <selection activeCell="AW27" sqref="AW27"/>
    </sheetView>
  </sheetViews>
  <sheetFormatPr baseColWidth="10" defaultRowHeight="15" x14ac:dyDescent="0.25"/>
  <cols>
    <col min="1" max="1" width="25.7109375" customWidth="1"/>
    <col min="2" max="12" width="4.7109375" customWidth="1"/>
    <col min="13" max="13" width="4.85546875" customWidth="1"/>
    <col min="14" max="14" width="5.85546875" customWidth="1"/>
    <col min="15" max="38" width="4.28515625" customWidth="1"/>
    <col min="39" max="41" width="5.28515625" customWidth="1"/>
    <col min="42" max="42" width="5.7109375" customWidth="1"/>
    <col min="43" max="43" width="3.7109375" customWidth="1"/>
    <col min="44" max="44" width="6.7109375" customWidth="1"/>
    <col min="45" max="46" width="15.7109375" customWidth="1"/>
    <col min="47" max="47" width="12.7109375" customWidth="1"/>
    <col min="48" max="48" width="3.7109375" customWidth="1"/>
  </cols>
  <sheetData>
    <row r="1" spans="2:44" ht="18" customHeight="1" x14ac:dyDescent="0.25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</row>
    <row r="2" spans="2:44" ht="18" customHeight="1" x14ac:dyDescent="0.25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</row>
    <row r="3" spans="2:44" ht="18" customHeight="1" x14ac:dyDescent="0.25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</row>
    <row r="4" spans="2:44" ht="18" customHeight="1" x14ac:dyDescent="0.2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</row>
    <row r="5" spans="2:44" ht="18" customHeight="1" x14ac:dyDescent="0.25"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</row>
    <row r="6" spans="2:44" ht="18" customHeight="1" x14ac:dyDescent="0.25"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</row>
    <row r="7" spans="2:44" ht="18" customHeight="1" x14ac:dyDescent="0.25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</row>
    <row r="8" spans="2:44" ht="18" customHeight="1" x14ac:dyDescent="0.25"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</row>
    <row r="9" spans="2:44" ht="20.100000000000001" customHeight="1" thickBot="1" x14ac:dyDescent="0.3"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1"/>
      <c r="AQ9" s="1"/>
      <c r="AR9" s="1"/>
    </row>
    <row r="10" spans="2:44" ht="20.100000000000001" customHeight="1" x14ac:dyDescent="0.25">
      <c r="B10" s="334" t="s">
        <v>0</v>
      </c>
      <c r="C10" s="335"/>
      <c r="D10" s="336"/>
      <c r="E10" s="631">
        <f>'Tabelle Törnberechnung'!E9</f>
        <v>44362</v>
      </c>
      <c r="F10" s="632"/>
      <c r="G10" s="632"/>
      <c r="H10" s="632"/>
      <c r="I10" s="632"/>
      <c r="J10" s="632"/>
      <c r="K10" s="632"/>
      <c r="L10" s="633"/>
      <c r="M10" s="334" t="s">
        <v>1</v>
      </c>
      <c r="N10" s="335"/>
      <c r="O10" s="335"/>
      <c r="P10" s="335"/>
      <c r="Q10" s="335"/>
      <c r="R10" s="336"/>
      <c r="S10" s="637" t="str">
        <f>'Tabelle Törnberechnung'!S9</f>
        <v>Testboot</v>
      </c>
      <c r="T10" s="637"/>
      <c r="U10" s="637"/>
      <c r="V10" s="637"/>
      <c r="W10" s="637"/>
      <c r="X10" s="637"/>
      <c r="Y10" s="637"/>
      <c r="Z10" s="638"/>
      <c r="AA10" s="334" t="s">
        <v>2</v>
      </c>
      <c r="AB10" s="335"/>
      <c r="AC10" s="335"/>
      <c r="AD10" s="336"/>
      <c r="AE10" s="596" t="str">
        <f>'Tabelle Törnberechnung'!AF9</f>
        <v>Callsign</v>
      </c>
      <c r="AF10" s="597"/>
      <c r="AG10" s="597"/>
      <c r="AH10" s="597"/>
      <c r="AI10" s="597"/>
      <c r="AJ10" s="597"/>
      <c r="AK10" s="597"/>
      <c r="AL10" s="597"/>
      <c r="AM10" s="597"/>
      <c r="AN10" s="597"/>
      <c r="AO10" s="598"/>
      <c r="AP10" s="1"/>
      <c r="AQ10" s="1"/>
      <c r="AR10" s="1"/>
    </row>
    <row r="11" spans="2:44" ht="20.100000000000001" customHeight="1" thickBot="1" x14ac:dyDescent="0.3">
      <c r="B11" s="337"/>
      <c r="C11" s="338"/>
      <c r="D11" s="339"/>
      <c r="E11" s="634"/>
      <c r="F11" s="635"/>
      <c r="G11" s="635"/>
      <c r="H11" s="635"/>
      <c r="I11" s="635"/>
      <c r="J11" s="635"/>
      <c r="K11" s="635"/>
      <c r="L11" s="636"/>
      <c r="M11" s="337"/>
      <c r="N11" s="338"/>
      <c r="O11" s="338"/>
      <c r="P11" s="338"/>
      <c r="Q11" s="338"/>
      <c r="R11" s="339"/>
      <c r="S11" s="639"/>
      <c r="T11" s="639"/>
      <c r="U11" s="639"/>
      <c r="V11" s="639"/>
      <c r="W11" s="639"/>
      <c r="X11" s="639"/>
      <c r="Y11" s="639"/>
      <c r="Z11" s="640"/>
      <c r="AA11" s="641"/>
      <c r="AB11" s="642"/>
      <c r="AC11" s="642"/>
      <c r="AD11" s="643"/>
      <c r="AE11" s="599"/>
      <c r="AF11" s="600"/>
      <c r="AG11" s="600"/>
      <c r="AH11" s="600"/>
      <c r="AI11" s="600"/>
      <c r="AJ11" s="600"/>
      <c r="AK11" s="600"/>
      <c r="AL11" s="600"/>
      <c r="AM11" s="600"/>
      <c r="AN11" s="600"/>
      <c r="AO11" s="601"/>
    </row>
    <row r="12" spans="2:44" ht="20.100000000000001" customHeight="1" x14ac:dyDescent="0.25">
      <c r="B12" s="334" t="s">
        <v>3</v>
      </c>
      <c r="C12" s="335"/>
      <c r="D12" s="336"/>
      <c r="E12" s="596" t="str">
        <f>'Tabelle Törnberechnung'!E11</f>
        <v>Langeoog - Norderney</v>
      </c>
      <c r="F12" s="597"/>
      <c r="G12" s="597"/>
      <c r="H12" s="597"/>
      <c r="I12" s="597"/>
      <c r="J12" s="597"/>
      <c r="K12" s="597"/>
      <c r="L12" s="598"/>
      <c r="M12" s="334" t="s">
        <v>4</v>
      </c>
      <c r="N12" s="335"/>
      <c r="O12" s="335"/>
      <c r="P12" s="335"/>
      <c r="Q12" s="335"/>
      <c r="R12" s="336"/>
      <c r="S12" s="644" t="str">
        <f>'Tabelle Törnberechnung'!S11</f>
        <v>Testcrew</v>
      </c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  <c r="AO12" s="646"/>
    </row>
    <row r="13" spans="2:44" ht="19.5" customHeight="1" thickBot="1" x14ac:dyDescent="0.3">
      <c r="B13" s="337"/>
      <c r="C13" s="338"/>
      <c r="D13" s="339"/>
      <c r="E13" s="599"/>
      <c r="F13" s="600"/>
      <c r="G13" s="600"/>
      <c r="H13" s="600"/>
      <c r="I13" s="600"/>
      <c r="J13" s="600"/>
      <c r="K13" s="600"/>
      <c r="L13" s="601"/>
      <c r="M13" s="337"/>
      <c r="N13" s="338"/>
      <c r="O13" s="338"/>
      <c r="P13" s="338"/>
      <c r="Q13" s="338"/>
      <c r="R13" s="339"/>
      <c r="S13" s="647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9"/>
      <c r="AN13" s="648"/>
      <c r="AO13" s="650"/>
    </row>
    <row r="14" spans="2:44" ht="24.75" customHeight="1" x14ac:dyDescent="0.25">
      <c r="B14" s="334" t="s">
        <v>5</v>
      </c>
      <c r="C14" s="335"/>
      <c r="D14" s="336"/>
      <c r="E14" s="596" t="str">
        <f>'Tabelle Törnberechnung'!E13</f>
        <v>schwach umlaufend, süd- bis südostdrehend 3 bis 4</v>
      </c>
      <c r="F14" s="597"/>
      <c r="G14" s="597"/>
      <c r="H14" s="597"/>
      <c r="I14" s="597"/>
      <c r="J14" s="597"/>
      <c r="K14" s="597"/>
      <c r="L14" s="598"/>
      <c r="M14" s="602" t="s">
        <v>6</v>
      </c>
      <c r="N14" s="603"/>
      <c r="O14" s="603"/>
      <c r="P14" s="603"/>
      <c r="Q14" s="603"/>
      <c r="R14" s="603"/>
      <c r="S14" s="603"/>
      <c r="T14" s="604"/>
      <c r="U14" s="608">
        <f>'Tabelle Törnberechnung'!U13</f>
        <v>1.1000000000000001</v>
      </c>
      <c r="V14" s="609"/>
      <c r="W14" s="610"/>
      <c r="X14" s="603" t="s">
        <v>7</v>
      </c>
      <c r="Y14" s="335"/>
      <c r="Z14" s="335"/>
      <c r="AA14" s="335"/>
      <c r="AB14" s="335"/>
      <c r="AC14" s="336"/>
      <c r="AD14" s="608">
        <f>'Tabelle Törnberechnung'!AD13</f>
        <v>0.3</v>
      </c>
      <c r="AE14" s="609"/>
      <c r="AF14" s="610"/>
      <c r="AG14" s="334" t="s">
        <v>41</v>
      </c>
      <c r="AH14" s="335"/>
      <c r="AI14" s="335"/>
      <c r="AJ14" s="335"/>
      <c r="AK14" s="335"/>
      <c r="AL14" s="335"/>
      <c r="AM14" s="336"/>
      <c r="AN14" s="614" t="str">
        <f>'Tabelle Törnberechnung'!AM13</f>
        <v>Mt</v>
      </c>
      <c r="AO14" s="615"/>
    </row>
    <row r="15" spans="2:44" ht="20.100000000000001" customHeight="1" thickBot="1" x14ac:dyDescent="0.3">
      <c r="B15" s="337"/>
      <c r="C15" s="338"/>
      <c r="D15" s="339"/>
      <c r="E15" s="599"/>
      <c r="F15" s="600"/>
      <c r="G15" s="600"/>
      <c r="H15" s="600"/>
      <c r="I15" s="600"/>
      <c r="J15" s="600"/>
      <c r="K15" s="600"/>
      <c r="L15" s="601"/>
      <c r="M15" s="605"/>
      <c r="N15" s="606"/>
      <c r="O15" s="606"/>
      <c r="P15" s="606"/>
      <c r="Q15" s="606"/>
      <c r="R15" s="606"/>
      <c r="S15" s="606"/>
      <c r="T15" s="607"/>
      <c r="U15" s="611"/>
      <c r="V15" s="612"/>
      <c r="W15" s="613"/>
      <c r="X15" s="338"/>
      <c r="Y15" s="338"/>
      <c r="Z15" s="338"/>
      <c r="AA15" s="338"/>
      <c r="AB15" s="338"/>
      <c r="AC15" s="339"/>
      <c r="AD15" s="611"/>
      <c r="AE15" s="612"/>
      <c r="AF15" s="613"/>
      <c r="AG15" s="337"/>
      <c r="AH15" s="338"/>
      <c r="AI15" s="338"/>
      <c r="AJ15" s="338"/>
      <c r="AK15" s="338"/>
      <c r="AL15" s="338"/>
      <c r="AM15" s="339"/>
      <c r="AN15" s="616"/>
      <c r="AO15" s="617"/>
    </row>
    <row r="16" spans="2:44" ht="20.100000000000001" customHeight="1" x14ac:dyDescent="0.25">
      <c r="B16" s="618"/>
      <c r="C16" s="619"/>
      <c r="D16" s="619"/>
      <c r="E16" s="619"/>
      <c r="F16" s="619"/>
      <c r="G16" s="619"/>
      <c r="H16" s="619"/>
      <c r="I16" s="619"/>
      <c r="J16" s="619"/>
      <c r="K16" s="620"/>
      <c r="L16" s="624" t="s">
        <v>42</v>
      </c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5"/>
      <c r="AO16" s="627"/>
    </row>
    <row r="17" spans="2:41" ht="27" customHeight="1" thickBot="1" x14ac:dyDescent="0.3">
      <c r="B17" s="621"/>
      <c r="C17" s="622"/>
      <c r="D17" s="622"/>
      <c r="E17" s="622"/>
      <c r="F17" s="622"/>
      <c r="G17" s="622"/>
      <c r="H17" s="622"/>
      <c r="I17" s="622"/>
      <c r="J17" s="622"/>
      <c r="K17" s="623"/>
      <c r="L17" s="628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  <c r="AO17" s="630"/>
    </row>
    <row r="18" spans="2:41" ht="20.100000000000001" customHeight="1" x14ac:dyDescent="0.25">
      <c r="B18" s="564" t="s">
        <v>10</v>
      </c>
      <c r="C18" s="407"/>
      <c r="D18" s="407"/>
      <c r="E18" s="407"/>
      <c r="F18" s="407"/>
      <c r="G18" s="407"/>
      <c r="H18" s="407"/>
      <c r="I18" s="407"/>
      <c r="J18" s="407"/>
      <c r="K18" s="407"/>
      <c r="L18" s="327" t="s">
        <v>11</v>
      </c>
      <c r="M18" s="327"/>
      <c r="N18" s="327"/>
      <c r="O18" s="327"/>
      <c r="P18" s="327"/>
      <c r="Q18" s="327"/>
      <c r="R18" s="567" t="str">
        <f>'Tabelle Törnberechnung'!R17</f>
        <v>Baltrumer Wattfahrwasser</v>
      </c>
      <c r="S18" s="568"/>
      <c r="T18" s="568"/>
      <c r="U18" s="568"/>
      <c r="V18" s="568"/>
      <c r="W18" s="569"/>
      <c r="X18" s="576" t="str">
        <f>'Tabelle Törnberechnung'!X17</f>
        <v>Norderneyer Wattfahrwasser</v>
      </c>
      <c r="Y18" s="576"/>
      <c r="Z18" s="576"/>
      <c r="AA18" s="576"/>
      <c r="AB18" s="576"/>
      <c r="AC18" s="576"/>
      <c r="AD18" s="576" t="str">
        <f>'Tabelle Törnberechnung'!AD17</f>
        <v>Norderney Hafen</v>
      </c>
      <c r="AE18" s="576"/>
      <c r="AF18" s="576"/>
      <c r="AG18" s="576"/>
      <c r="AH18" s="576"/>
      <c r="AI18" s="576"/>
      <c r="AJ18" s="578">
        <f>'Tabelle Törnberechnung'!AJ17</f>
        <v>0</v>
      </c>
      <c r="AK18" s="579"/>
      <c r="AL18" s="579"/>
      <c r="AM18" s="579"/>
      <c r="AN18" s="579"/>
      <c r="AO18" s="580"/>
    </row>
    <row r="19" spans="2:41" ht="20.100000000000001" customHeight="1" x14ac:dyDescent="0.25">
      <c r="B19" s="565"/>
      <c r="C19" s="566"/>
      <c r="D19" s="566"/>
      <c r="E19" s="566"/>
      <c r="F19" s="566"/>
      <c r="G19" s="566"/>
      <c r="H19" s="566"/>
      <c r="I19" s="566"/>
      <c r="J19" s="566"/>
      <c r="K19" s="566"/>
      <c r="L19" s="587" t="str">
        <f>'Tabelle Törnberechnung'!$L$18</f>
        <v>Langeoog Hafen</v>
      </c>
      <c r="M19" s="588"/>
      <c r="N19" s="588"/>
      <c r="O19" s="588"/>
      <c r="P19" s="588"/>
      <c r="Q19" s="589"/>
      <c r="R19" s="570"/>
      <c r="S19" s="571"/>
      <c r="T19" s="571"/>
      <c r="U19" s="571"/>
      <c r="V19" s="571"/>
      <c r="W19" s="572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81"/>
      <c r="AK19" s="582"/>
      <c r="AL19" s="582"/>
      <c r="AM19" s="582"/>
      <c r="AN19" s="582"/>
      <c r="AO19" s="583"/>
    </row>
    <row r="20" spans="2:41" ht="27" customHeight="1" x14ac:dyDescent="0.25">
      <c r="B20" s="565"/>
      <c r="C20" s="566"/>
      <c r="D20" s="566"/>
      <c r="E20" s="566"/>
      <c r="F20" s="566"/>
      <c r="G20" s="566"/>
      <c r="H20" s="566"/>
      <c r="I20" s="566"/>
      <c r="J20" s="566"/>
      <c r="K20" s="566"/>
      <c r="L20" s="573"/>
      <c r="M20" s="574"/>
      <c r="N20" s="574"/>
      <c r="O20" s="574"/>
      <c r="P20" s="574"/>
      <c r="Q20" s="575"/>
      <c r="R20" s="573"/>
      <c r="S20" s="574"/>
      <c r="T20" s="574"/>
      <c r="U20" s="574"/>
      <c r="V20" s="574"/>
      <c r="W20" s="575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84"/>
      <c r="AK20" s="585"/>
      <c r="AL20" s="585"/>
      <c r="AM20" s="585"/>
      <c r="AN20" s="585"/>
      <c r="AO20" s="586"/>
    </row>
    <row r="21" spans="2:41" ht="20.100000000000001" customHeight="1" x14ac:dyDescent="0.25">
      <c r="B21" s="592" t="s">
        <v>12</v>
      </c>
      <c r="C21" s="593"/>
      <c r="D21" s="593"/>
      <c r="E21" s="593"/>
      <c r="F21" s="593"/>
      <c r="G21" s="593"/>
      <c r="H21" s="593"/>
      <c r="I21" s="593"/>
      <c r="J21" s="593"/>
      <c r="K21" s="593"/>
      <c r="L21" s="591">
        <v>1</v>
      </c>
      <c r="M21" s="591"/>
      <c r="N21" s="591"/>
      <c r="O21" s="591"/>
      <c r="P21" s="591"/>
      <c r="Q21" s="591"/>
      <c r="R21" s="594">
        <v>2</v>
      </c>
      <c r="S21" s="594"/>
      <c r="T21" s="594"/>
      <c r="U21" s="594"/>
      <c r="V21" s="594"/>
      <c r="W21" s="594"/>
      <c r="X21" s="591">
        <v>3</v>
      </c>
      <c r="Y21" s="591"/>
      <c r="Z21" s="591"/>
      <c r="AA21" s="591"/>
      <c r="AB21" s="591"/>
      <c r="AC21" s="591"/>
      <c r="AD21" s="591">
        <v>4</v>
      </c>
      <c r="AE21" s="591"/>
      <c r="AF21" s="591"/>
      <c r="AG21" s="591"/>
      <c r="AH21" s="591"/>
      <c r="AI21" s="591"/>
      <c r="AJ21" s="591">
        <v>5</v>
      </c>
      <c r="AK21" s="591"/>
      <c r="AL21" s="591"/>
      <c r="AM21" s="591"/>
      <c r="AN21" s="591"/>
      <c r="AO21" s="595"/>
    </row>
    <row r="22" spans="2:41" ht="20.100000000000001" customHeight="1" x14ac:dyDescent="0.25">
      <c r="B22" s="592" t="s">
        <v>15</v>
      </c>
      <c r="C22" s="593"/>
      <c r="D22" s="593"/>
      <c r="E22" s="593"/>
      <c r="F22" s="593"/>
      <c r="G22" s="593"/>
      <c r="H22" s="593"/>
      <c r="I22" s="593"/>
      <c r="J22" s="593"/>
      <c r="K22" s="593"/>
      <c r="L22" s="552">
        <f>'Tabelle Törnberechnung'!L29</f>
        <v>0.60277777777777775</v>
      </c>
      <c r="M22" s="552"/>
      <c r="N22" s="552"/>
      <c r="O22" s="552"/>
      <c r="P22" s="552"/>
      <c r="Q22" s="552"/>
      <c r="R22" s="552">
        <f>'Tabelle Törnberechnung'!R29</f>
        <v>0.58750000000000002</v>
      </c>
      <c r="S22" s="552"/>
      <c r="T22" s="552"/>
      <c r="U22" s="552"/>
      <c r="V22" s="552"/>
      <c r="W22" s="552"/>
      <c r="X22" s="552">
        <f>'Tabelle Törnberechnung'!X29</f>
        <v>0.58750000000000002</v>
      </c>
      <c r="Y22" s="552"/>
      <c r="Z22" s="552"/>
      <c r="AA22" s="552"/>
      <c r="AB22" s="552"/>
      <c r="AC22" s="552"/>
      <c r="AD22" s="552">
        <f>'Tabelle Törnberechnung'!AD29</f>
        <v>0.59027777777777779</v>
      </c>
      <c r="AE22" s="552"/>
      <c r="AF22" s="552"/>
      <c r="AG22" s="552"/>
      <c r="AH22" s="552"/>
      <c r="AI22" s="552"/>
      <c r="AJ22" s="552">
        <f>'Tabelle Törnberechnung'!AJ29</f>
        <v>0</v>
      </c>
      <c r="AK22" s="552"/>
      <c r="AL22" s="552"/>
      <c r="AM22" s="552"/>
      <c r="AN22" s="552"/>
      <c r="AO22" s="590"/>
    </row>
    <row r="23" spans="2:41" ht="20.100000000000001" customHeight="1" x14ac:dyDescent="0.25">
      <c r="B23" s="592"/>
      <c r="C23" s="593"/>
      <c r="D23" s="593"/>
      <c r="E23" s="593"/>
      <c r="F23" s="593"/>
      <c r="G23" s="593"/>
      <c r="H23" s="593"/>
      <c r="I23" s="593"/>
      <c r="J23" s="593"/>
      <c r="K23" s="593"/>
      <c r="L23" s="553"/>
      <c r="M23" s="553"/>
      <c r="N23" s="553"/>
      <c r="O23" s="553"/>
      <c r="P23" s="553"/>
      <c r="Q23" s="553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90"/>
    </row>
    <row r="24" spans="2:41" ht="19.5" customHeight="1" x14ac:dyDescent="0.25">
      <c r="B24" s="548" t="s">
        <v>43</v>
      </c>
      <c r="C24" s="549"/>
      <c r="D24" s="549"/>
      <c r="E24" s="549"/>
      <c r="F24" s="549"/>
      <c r="G24" s="549"/>
      <c r="H24" s="549"/>
      <c r="I24" s="549"/>
      <c r="J24" s="549"/>
      <c r="K24" s="549"/>
      <c r="L24" s="552">
        <f>'Tabelle Törnberechnung'!L31</f>
        <v>0.54166666666666663</v>
      </c>
      <c r="M24" s="552"/>
      <c r="N24" s="552"/>
      <c r="O24" s="552"/>
      <c r="P24" s="552"/>
      <c r="Q24" s="552"/>
      <c r="R24" s="463">
        <f>'Tabelle Törnberechnung'!R31</f>
        <v>0.56944444444444442</v>
      </c>
      <c r="S24" s="463"/>
      <c r="T24" s="463"/>
      <c r="U24" s="463"/>
      <c r="V24" s="463"/>
      <c r="W24" s="464"/>
      <c r="X24" s="462">
        <f>'Tabelle Törnberechnung'!X31</f>
        <v>0.59722222222222221</v>
      </c>
      <c r="Y24" s="463"/>
      <c r="Z24" s="463"/>
      <c r="AA24" s="463"/>
      <c r="AB24" s="463"/>
      <c r="AC24" s="464"/>
      <c r="AD24" s="462">
        <f>'Tabelle Törnberechnung'!AD31</f>
        <v>0.63541666666666663</v>
      </c>
      <c r="AE24" s="463"/>
      <c r="AF24" s="463"/>
      <c r="AG24" s="463"/>
      <c r="AH24" s="463"/>
      <c r="AI24" s="464"/>
      <c r="AJ24" s="462">
        <f>'Tabelle Törnberechnung'!AJ31</f>
        <v>0</v>
      </c>
      <c r="AK24" s="463"/>
      <c r="AL24" s="463"/>
      <c r="AM24" s="463"/>
      <c r="AN24" s="463"/>
      <c r="AO24" s="468"/>
    </row>
    <row r="25" spans="2:41" ht="20.100000000000001" customHeight="1" thickBot="1" x14ac:dyDescent="0.3">
      <c r="B25" s="550"/>
      <c r="C25" s="551"/>
      <c r="D25" s="551"/>
      <c r="E25" s="551"/>
      <c r="F25" s="551"/>
      <c r="G25" s="551"/>
      <c r="H25" s="551"/>
      <c r="I25" s="551"/>
      <c r="J25" s="551"/>
      <c r="K25" s="551"/>
      <c r="L25" s="553"/>
      <c r="M25" s="553"/>
      <c r="N25" s="553"/>
      <c r="O25" s="553"/>
      <c r="P25" s="553"/>
      <c r="Q25" s="553"/>
      <c r="R25" s="554"/>
      <c r="S25" s="554"/>
      <c r="T25" s="554"/>
      <c r="U25" s="554"/>
      <c r="V25" s="554"/>
      <c r="W25" s="555"/>
      <c r="X25" s="556"/>
      <c r="Y25" s="554"/>
      <c r="Z25" s="554"/>
      <c r="AA25" s="554"/>
      <c r="AB25" s="554"/>
      <c r="AC25" s="555"/>
      <c r="AD25" s="556"/>
      <c r="AE25" s="554"/>
      <c r="AF25" s="554"/>
      <c r="AG25" s="554"/>
      <c r="AH25" s="554"/>
      <c r="AI25" s="555"/>
      <c r="AJ25" s="556"/>
      <c r="AK25" s="554"/>
      <c r="AL25" s="554"/>
      <c r="AM25" s="554"/>
      <c r="AN25" s="554"/>
      <c r="AO25" s="557"/>
    </row>
    <row r="26" spans="2:41" ht="20.100000000000001" customHeight="1" x14ac:dyDescent="0.25">
      <c r="B26" s="558" t="s">
        <v>25</v>
      </c>
      <c r="C26" s="559"/>
      <c r="D26" s="559"/>
      <c r="E26" s="559"/>
      <c r="F26" s="559"/>
      <c r="G26" s="559"/>
      <c r="H26" s="559"/>
      <c r="I26" s="559"/>
      <c r="J26" s="559"/>
      <c r="K26" s="560"/>
      <c r="L26" s="542">
        <f>'Tabelle Törnberechnung'!L57</f>
        <v>2.6249999999999996</v>
      </c>
      <c r="M26" s="543"/>
      <c r="N26" s="543"/>
      <c r="O26" s="543"/>
      <c r="P26" s="543"/>
      <c r="Q26" s="544"/>
      <c r="R26" s="542">
        <f>'Tabelle Törnberechnung'!R57</f>
        <v>0.59166666666666612</v>
      </c>
      <c r="S26" s="543"/>
      <c r="T26" s="543"/>
      <c r="U26" s="543"/>
      <c r="V26" s="543"/>
      <c r="W26" s="544"/>
      <c r="X26" s="542">
        <f>'Tabelle Törnberechnung'!X57</f>
        <v>1.0916666666666668</v>
      </c>
      <c r="Y26" s="543"/>
      <c r="Z26" s="543"/>
      <c r="AA26" s="543"/>
      <c r="AB26" s="543"/>
      <c r="AC26" s="544"/>
      <c r="AD26" s="542">
        <f>'Tabelle Törnberechnung'!AD57</f>
        <v>2.8749999999999996</v>
      </c>
      <c r="AE26" s="543"/>
      <c r="AF26" s="543"/>
      <c r="AG26" s="543"/>
      <c r="AH26" s="543"/>
      <c r="AI26" s="544"/>
      <c r="AJ26" s="542" t="str">
        <f>'Tabelle Törnberechnung'!AJ57</f>
        <v/>
      </c>
      <c r="AK26" s="543"/>
      <c r="AL26" s="543"/>
      <c r="AM26" s="543"/>
      <c r="AN26" s="543"/>
      <c r="AO26" s="544"/>
    </row>
    <row r="27" spans="2:41" ht="16.5" customHeight="1" thickBot="1" x14ac:dyDescent="0.3">
      <c r="B27" s="561"/>
      <c r="C27" s="562"/>
      <c r="D27" s="562"/>
      <c r="E27" s="562"/>
      <c r="F27" s="562"/>
      <c r="G27" s="562"/>
      <c r="H27" s="562"/>
      <c r="I27" s="562"/>
      <c r="J27" s="562"/>
      <c r="K27" s="563"/>
      <c r="L27" s="545"/>
      <c r="M27" s="546"/>
      <c r="N27" s="546"/>
      <c r="O27" s="546"/>
      <c r="P27" s="546"/>
      <c r="Q27" s="547"/>
      <c r="R27" s="545"/>
      <c r="S27" s="546"/>
      <c r="T27" s="546"/>
      <c r="U27" s="546"/>
      <c r="V27" s="546"/>
      <c r="W27" s="547"/>
      <c r="X27" s="545"/>
      <c r="Y27" s="546"/>
      <c r="Z27" s="546"/>
      <c r="AA27" s="546"/>
      <c r="AB27" s="546"/>
      <c r="AC27" s="547"/>
      <c r="AD27" s="545"/>
      <c r="AE27" s="546"/>
      <c r="AF27" s="546"/>
      <c r="AG27" s="546"/>
      <c r="AH27" s="546"/>
      <c r="AI27" s="547"/>
      <c r="AJ27" s="545"/>
      <c r="AK27" s="546"/>
      <c r="AL27" s="546"/>
      <c r="AM27" s="546"/>
      <c r="AN27" s="546"/>
      <c r="AO27" s="547"/>
    </row>
    <row r="28" spans="2:41" ht="20.100000000000001" customHeight="1" thickBot="1" x14ac:dyDescent="0.3">
      <c r="B28" s="517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9"/>
      <c r="O28" s="520" t="s">
        <v>44</v>
      </c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521"/>
      <c r="AG28" s="521"/>
      <c r="AH28" s="521"/>
      <c r="AI28" s="521"/>
      <c r="AJ28" s="521"/>
      <c r="AK28" s="521"/>
      <c r="AL28" s="522"/>
      <c r="AM28" s="470" t="s">
        <v>45</v>
      </c>
      <c r="AN28" s="471"/>
      <c r="AO28" s="472"/>
    </row>
    <row r="29" spans="2:41" ht="36" customHeight="1" thickBot="1" x14ac:dyDescent="0.3">
      <c r="B29" s="453" t="s">
        <v>26</v>
      </c>
      <c r="C29" s="454"/>
      <c r="D29" s="454"/>
      <c r="E29" s="454"/>
      <c r="F29" s="454"/>
      <c r="G29" s="454"/>
      <c r="H29" s="454"/>
      <c r="I29" s="454"/>
      <c r="J29" s="454"/>
      <c r="K29" s="455"/>
      <c r="L29" s="527">
        <f>'Tabelle Törnberechnung'!L31</f>
        <v>0.54166666666666663</v>
      </c>
      <c r="M29" s="528"/>
      <c r="N29" s="529"/>
      <c r="O29" s="523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5"/>
      <c r="AM29" s="526"/>
      <c r="AN29" s="474"/>
      <c r="AO29" s="475"/>
    </row>
    <row r="30" spans="2:41" ht="20.100000000000001" customHeight="1" thickBot="1" x14ac:dyDescent="0.3">
      <c r="B30" s="456"/>
      <c r="C30" s="457"/>
      <c r="D30" s="457"/>
      <c r="E30" s="457"/>
      <c r="F30" s="457"/>
      <c r="G30" s="457"/>
      <c r="H30" s="457"/>
      <c r="I30" s="457"/>
      <c r="J30" s="457"/>
      <c r="K30" s="458"/>
      <c r="L30" s="530"/>
      <c r="M30" s="531"/>
      <c r="N30" s="532"/>
      <c r="O30" s="533" t="s">
        <v>28</v>
      </c>
      <c r="P30" s="534"/>
      <c r="Q30" s="534"/>
      <c r="R30" s="534"/>
      <c r="S30" s="534"/>
      <c r="T30" s="535"/>
      <c r="U30" s="536" t="s">
        <v>29</v>
      </c>
      <c r="V30" s="537"/>
      <c r="W30" s="537"/>
      <c r="X30" s="537"/>
      <c r="Y30" s="537"/>
      <c r="Z30" s="538"/>
      <c r="AA30" s="539" t="s">
        <v>30</v>
      </c>
      <c r="AB30" s="540"/>
      <c r="AC30" s="540"/>
      <c r="AD30" s="540"/>
      <c r="AE30" s="540"/>
      <c r="AF30" s="541"/>
      <c r="AG30" s="539" t="s">
        <v>31</v>
      </c>
      <c r="AH30" s="540"/>
      <c r="AI30" s="540"/>
      <c r="AJ30" s="540"/>
      <c r="AK30" s="540"/>
      <c r="AL30" s="541"/>
      <c r="AM30" s="473"/>
      <c r="AN30" s="474"/>
      <c r="AO30" s="475"/>
    </row>
    <row r="31" spans="2:41" ht="14.25" customHeight="1" x14ac:dyDescent="0.25">
      <c r="B31" s="498" t="s">
        <v>32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500"/>
      <c r="O31" s="504">
        <f>'Tabelle Törnberechnung'!O61</f>
        <v>4</v>
      </c>
      <c r="P31" s="504"/>
      <c r="Q31" s="504"/>
      <c r="R31" s="504"/>
      <c r="S31" s="504"/>
      <c r="T31" s="504"/>
      <c r="U31" s="504">
        <f>'Tabelle Törnberechnung'!U61</f>
        <v>4</v>
      </c>
      <c r="V31" s="504"/>
      <c r="W31" s="504"/>
      <c r="X31" s="504"/>
      <c r="Y31" s="504"/>
      <c r="Z31" s="504"/>
      <c r="AA31" s="504">
        <f>'Tabelle Törnberechnung'!AA61</f>
        <v>5.5</v>
      </c>
      <c r="AB31" s="504"/>
      <c r="AC31" s="504"/>
      <c r="AD31" s="504"/>
      <c r="AE31" s="504"/>
      <c r="AF31" s="504"/>
      <c r="AG31" s="504">
        <f>'Tabelle Törnberechnung'!AG61</f>
        <v>0</v>
      </c>
      <c r="AH31" s="504"/>
      <c r="AI31" s="504"/>
      <c r="AJ31" s="504"/>
      <c r="AK31" s="504"/>
      <c r="AL31" s="506"/>
      <c r="AM31" s="508">
        <f>'Tabelle Törnberechnung'!$AM$61</f>
        <v>13.5</v>
      </c>
      <c r="AN31" s="509"/>
      <c r="AO31" s="510"/>
    </row>
    <row r="32" spans="2:41" ht="20.100000000000001" customHeight="1" thickBot="1" x14ac:dyDescent="0.3">
      <c r="B32" s="501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3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7"/>
      <c r="AM32" s="511"/>
      <c r="AN32" s="512"/>
      <c r="AO32" s="513"/>
    </row>
    <row r="33" spans="2:41" ht="14.25" customHeight="1" x14ac:dyDescent="0.25">
      <c r="B33" s="476" t="s">
        <v>33</v>
      </c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8"/>
      <c r="O33" s="514">
        <f>'Tabelle Törnberechnung'!O63</f>
        <v>0</v>
      </c>
      <c r="P33" s="514"/>
      <c r="Q33" s="514"/>
      <c r="R33" s="514"/>
      <c r="S33" s="514"/>
      <c r="T33" s="514"/>
      <c r="U33" s="514">
        <f>'Tabelle Törnberechnung'!U63</f>
        <v>0</v>
      </c>
      <c r="V33" s="514"/>
      <c r="W33" s="514"/>
      <c r="X33" s="514"/>
      <c r="Y33" s="514"/>
      <c r="Z33" s="514"/>
      <c r="AA33" s="514">
        <f>'Tabelle Törnberechnung'!AA63</f>
        <v>0</v>
      </c>
      <c r="AB33" s="514"/>
      <c r="AC33" s="514"/>
      <c r="AD33" s="514"/>
      <c r="AE33" s="514"/>
      <c r="AF33" s="514"/>
      <c r="AG33" s="515">
        <f>'Tabelle Törnberechnung'!AG63</f>
        <v>0</v>
      </c>
      <c r="AH33" s="515"/>
      <c r="AI33" s="515"/>
      <c r="AJ33" s="515"/>
      <c r="AK33" s="515"/>
      <c r="AL33" s="516"/>
      <c r="AM33" s="38"/>
      <c r="AN33" s="39"/>
      <c r="AO33" s="40"/>
    </row>
    <row r="34" spans="2:41" ht="13.5" customHeight="1" thickBot="1" x14ac:dyDescent="0.3">
      <c r="B34" s="479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1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5"/>
      <c r="AH34" s="515"/>
      <c r="AI34" s="515"/>
      <c r="AJ34" s="515"/>
      <c r="AK34" s="515"/>
      <c r="AL34" s="516"/>
      <c r="AM34" s="44"/>
      <c r="AN34" s="45"/>
      <c r="AO34" s="46"/>
    </row>
    <row r="35" spans="2:41" ht="20.100000000000001" customHeight="1" x14ac:dyDescent="0.25">
      <c r="B35" s="488" t="s">
        <v>34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90"/>
      <c r="O35" s="494">
        <f>'Tabelle Törnberechnung'!O65</f>
        <v>6</v>
      </c>
      <c r="P35" s="494"/>
      <c r="Q35" s="494"/>
      <c r="R35" s="494"/>
      <c r="S35" s="494"/>
      <c r="T35" s="494"/>
      <c r="U35" s="482">
        <f>'Tabelle Törnberechnung'!U65</f>
        <v>6</v>
      </c>
      <c r="V35" s="483"/>
      <c r="W35" s="483"/>
      <c r="X35" s="483"/>
      <c r="Y35" s="483"/>
      <c r="Z35" s="484"/>
      <c r="AA35" s="494">
        <f>'Tabelle Törnberechnung'!AA65</f>
        <v>6</v>
      </c>
      <c r="AB35" s="494"/>
      <c r="AC35" s="494"/>
      <c r="AD35" s="494"/>
      <c r="AE35" s="494"/>
      <c r="AF35" s="494"/>
      <c r="AG35" s="494">
        <f>'Tabelle Törnberechnung'!AG65</f>
        <v>0</v>
      </c>
      <c r="AH35" s="494"/>
      <c r="AI35" s="494"/>
      <c r="AJ35" s="494"/>
      <c r="AK35" s="494"/>
      <c r="AL35" s="495"/>
      <c r="AM35" s="470" t="s">
        <v>36</v>
      </c>
      <c r="AN35" s="471"/>
      <c r="AO35" s="472"/>
    </row>
    <row r="36" spans="2:41" ht="20.100000000000001" customHeight="1" x14ac:dyDescent="0.25">
      <c r="B36" s="491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3"/>
      <c r="O36" s="494"/>
      <c r="P36" s="494"/>
      <c r="Q36" s="494"/>
      <c r="R36" s="494"/>
      <c r="S36" s="494"/>
      <c r="T36" s="494"/>
      <c r="U36" s="485"/>
      <c r="V36" s="486"/>
      <c r="W36" s="486"/>
      <c r="X36" s="486"/>
      <c r="Y36" s="486"/>
      <c r="Z36" s="487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5"/>
      <c r="AM36" s="473"/>
      <c r="AN36" s="474"/>
      <c r="AO36" s="475"/>
    </row>
    <row r="37" spans="2:41" ht="20.100000000000001" customHeight="1" x14ac:dyDescent="0.25">
      <c r="B37" s="476" t="s">
        <v>37</v>
      </c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8"/>
      <c r="O37" s="482">
        <f>'Tabelle Törnberechnung'!O69</f>
        <v>6</v>
      </c>
      <c r="P37" s="483"/>
      <c r="Q37" s="483"/>
      <c r="R37" s="483"/>
      <c r="S37" s="483"/>
      <c r="T37" s="484"/>
      <c r="U37" s="482">
        <f>'Tabelle Törnberechnung'!U69</f>
        <v>6</v>
      </c>
      <c r="V37" s="483"/>
      <c r="W37" s="483"/>
      <c r="X37" s="483"/>
      <c r="Y37" s="483"/>
      <c r="Z37" s="484"/>
      <c r="AA37" s="482">
        <f>'Tabelle Törnberechnung'!AA69</f>
        <v>6</v>
      </c>
      <c r="AB37" s="483"/>
      <c r="AC37" s="483"/>
      <c r="AD37" s="483"/>
      <c r="AE37" s="483"/>
      <c r="AF37" s="484"/>
      <c r="AG37" s="482">
        <f>'Tabelle Törnberechnung'!AG69</f>
        <v>0</v>
      </c>
      <c r="AH37" s="483"/>
      <c r="AI37" s="483"/>
      <c r="AJ37" s="483"/>
      <c r="AK37" s="483"/>
      <c r="AL37" s="496"/>
      <c r="AM37" s="473"/>
      <c r="AN37" s="474"/>
      <c r="AO37" s="475"/>
    </row>
    <row r="38" spans="2:41" ht="20.100000000000001" customHeight="1" x14ac:dyDescent="0.25">
      <c r="B38" s="479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1"/>
      <c r="O38" s="485"/>
      <c r="P38" s="486"/>
      <c r="Q38" s="486"/>
      <c r="R38" s="486"/>
      <c r="S38" s="486"/>
      <c r="T38" s="487"/>
      <c r="U38" s="485"/>
      <c r="V38" s="486"/>
      <c r="W38" s="486"/>
      <c r="X38" s="486"/>
      <c r="Y38" s="486"/>
      <c r="Z38" s="487"/>
      <c r="AA38" s="485"/>
      <c r="AB38" s="486"/>
      <c r="AC38" s="486"/>
      <c r="AD38" s="486"/>
      <c r="AE38" s="486"/>
      <c r="AF38" s="487"/>
      <c r="AG38" s="485"/>
      <c r="AH38" s="486"/>
      <c r="AI38" s="486"/>
      <c r="AJ38" s="486"/>
      <c r="AK38" s="486"/>
      <c r="AL38" s="497"/>
      <c r="AM38" s="473"/>
      <c r="AN38" s="474"/>
      <c r="AO38" s="475"/>
    </row>
    <row r="39" spans="2:41" ht="20.100000000000001" customHeight="1" x14ac:dyDescent="0.25">
      <c r="B39" s="432" t="s">
        <v>38</v>
      </c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4"/>
      <c r="O39" s="462">
        <f>'Tabelle Törnberechnung'!O71</f>
        <v>2.7777777777777776E-2</v>
      </c>
      <c r="P39" s="463"/>
      <c r="Q39" s="463"/>
      <c r="R39" s="463"/>
      <c r="S39" s="463"/>
      <c r="T39" s="464"/>
      <c r="U39" s="462">
        <f>'Tabelle Törnberechnung'!U71</f>
        <v>2.7777777777777776E-2</v>
      </c>
      <c r="V39" s="463"/>
      <c r="W39" s="463"/>
      <c r="X39" s="463"/>
      <c r="Y39" s="463"/>
      <c r="Z39" s="464"/>
      <c r="AA39" s="462">
        <f>'Tabelle Törnberechnung'!AA71</f>
        <v>3.8194444444444441E-2</v>
      </c>
      <c r="AB39" s="463"/>
      <c r="AC39" s="463"/>
      <c r="AD39" s="463"/>
      <c r="AE39" s="463"/>
      <c r="AF39" s="464"/>
      <c r="AG39" s="462" t="str">
        <f>'Tabelle Törnberechnung'!AG71</f>
        <v/>
      </c>
      <c r="AH39" s="463"/>
      <c r="AI39" s="463"/>
      <c r="AJ39" s="463"/>
      <c r="AK39" s="463"/>
      <c r="AL39" s="468"/>
      <c r="AM39" s="426">
        <f>'Tabelle Törnberechnung'!$AM$71</f>
        <v>9.375E-2</v>
      </c>
      <c r="AN39" s="427"/>
      <c r="AO39" s="428"/>
    </row>
    <row r="40" spans="2:41" ht="20.100000000000001" customHeight="1" thickBot="1" x14ac:dyDescent="0.3">
      <c r="B40" s="459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1"/>
      <c r="O40" s="465"/>
      <c r="P40" s="466"/>
      <c r="Q40" s="466"/>
      <c r="R40" s="466"/>
      <c r="S40" s="466"/>
      <c r="T40" s="467"/>
      <c r="U40" s="465"/>
      <c r="V40" s="466"/>
      <c r="W40" s="466"/>
      <c r="X40" s="466"/>
      <c r="Y40" s="466"/>
      <c r="Z40" s="467"/>
      <c r="AA40" s="465"/>
      <c r="AB40" s="466"/>
      <c r="AC40" s="466"/>
      <c r="AD40" s="466"/>
      <c r="AE40" s="466"/>
      <c r="AF40" s="467"/>
      <c r="AG40" s="465"/>
      <c r="AH40" s="466"/>
      <c r="AI40" s="466"/>
      <c r="AJ40" s="466"/>
      <c r="AK40" s="466"/>
      <c r="AL40" s="469"/>
      <c r="AM40" s="429"/>
      <c r="AN40" s="430"/>
      <c r="AO40" s="431"/>
    </row>
    <row r="41" spans="2:41" ht="27" customHeight="1" x14ac:dyDescent="0.25">
      <c r="B41" s="432" t="s">
        <v>46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4"/>
      <c r="O41" s="438">
        <f>'Tabelle Törnberechnung'!O73</f>
        <v>0.56944444444444442</v>
      </c>
      <c r="P41" s="439"/>
      <c r="Q41" s="439"/>
      <c r="R41" s="439"/>
      <c r="S41" s="439"/>
      <c r="T41" s="440"/>
      <c r="U41" s="438">
        <f>'Tabelle Törnberechnung'!U73</f>
        <v>0.59722222222222221</v>
      </c>
      <c r="V41" s="439"/>
      <c r="W41" s="439"/>
      <c r="X41" s="439"/>
      <c r="Y41" s="439"/>
      <c r="Z41" s="440"/>
      <c r="AA41" s="438">
        <f>'Tabelle Törnberechnung'!AA73</f>
        <v>0.63541666666666663</v>
      </c>
      <c r="AB41" s="439"/>
      <c r="AC41" s="439"/>
      <c r="AD41" s="439"/>
      <c r="AE41" s="439"/>
      <c r="AF41" s="440"/>
      <c r="AG41" s="438" t="str">
        <f>'Tabelle Törnberechnung'!AG73</f>
        <v/>
      </c>
      <c r="AH41" s="439"/>
      <c r="AI41" s="439"/>
      <c r="AJ41" s="439"/>
      <c r="AK41" s="439"/>
      <c r="AL41" s="443"/>
      <c r="AM41" s="444"/>
      <c r="AN41" s="445"/>
      <c r="AO41" s="446"/>
    </row>
    <row r="42" spans="2:41" ht="20.100000000000001" customHeight="1" thickBot="1" x14ac:dyDescent="0.3">
      <c r="B42" s="435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7"/>
      <c r="O42" s="441"/>
      <c r="P42" s="424"/>
      <c r="Q42" s="424"/>
      <c r="R42" s="424"/>
      <c r="S42" s="424"/>
      <c r="T42" s="442"/>
      <c r="U42" s="441"/>
      <c r="V42" s="424"/>
      <c r="W42" s="424"/>
      <c r="X42" s="424"/>
      <c r="Y42" s="424"/>
      <c r="Z42" s="442"/>
      <c r="AA42" s="441"/>
      <c r="AB42" s="424"/>
      <c r="AC42" s="424"/>
      <c r="AD42" s="424"/>
      <c r="AE42" s="424"/>
      <c r="AF42" s="442"/>
      <c r="AG42" s="441"/>
      <c r="AH42" s="424"/>
      <c r="AI42" s="424"/>
      <c r="AJ42" s="424"/>
      <c r="AK42" s="424"/>
      <c r="AL42" s="425"/>
      <c r="AM42" s="447"/>
      <c r="AN42" s="448"/>
      <c r="AO42" s="449"/>
    </row>
    <row r="43" spans="2:41" ht="20.100000000000001" customHeight="1" x14ac:dyDescent="0.25">
      <c r="B43" s="453" t="s">
        <v>40</v>
      </c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5"/>
      <c r="O43" s="420">
        <f>'Tabelle Törnberechnung'!O75</f>
        <v>2.7777777777777776E-2</v>
      </c>
      <c r="P43" s="421"/>
      <c r="Q43" s="421"/>
      <c r="R43" s="421"/>
      <c r="S43" s="421"/>
      <c r="T43" s="422"/>
      <c r="U43" s="420">
        <f>'Tabelle Törnberechnung'!U75</f>
        <v>5.5555555555555552E-2</v>
      </c>
      <c r="V43" s="421"/>
      <c r="W43" s="421"/>
      <c r="X43" s="421"/>
      <c r="Y43" s="421"/>
      <c r="Z43" s="422"/>
      <c r="AA43" s="420">
        <f>'Tabelle Törnberechnung'!AA75</f>
        <v>9.375E-2</v>
      </c>
      <c r="AB43" s="421"/>
      <c r="AC43" s="421"/>
      <c r="AD43" s="421"/>
      <c r="AE43" s="421"/>
      <c r="AF43" s="422"/>
      <c r="AG43" s="420" t="str">
        <f>'Tabelle Törnberechnung'!AG75</f>
        <v/>
      </c>
      <c r="AH43" s="421"/>
      <c r="AI43" s="421"/>
      <c r="AJ43" s="421"/>
      <c r="AK43" s="421"/>
      <c r="AL43" s="422"/>
      <c r="AM43" s="447"/>
      <c r="AN43" s="448"/>
      <c r="AO43" s="449"/>
    </row>
    <row r="44" spans="2:41" ht="15.75" thickBot="1" x14ac:dyDescent="0.3">
      <c r="B44" s="456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8"/>
      <c r="O44" s="423"/>
      <c r="P44" s="424"/>
      <c r="Q44" s="424"/>
      <c r="R44" s="424"/>
      <c r="S44" s="424"/>
      <c r="T44" s="425"/>
      <c r="U44" s="423"/>
      <c r="V44" s="424"/>
      <c r="W44" s="424"/>
      <c r="X44" s="424"/>
      <c r="Y44" s="424"/>
      <c r="Z44" s="425"/>
      <c r="AA44" s="423"/>
      <c r="AB44" s="424"/>
      <c r="AC44" s="424"/>
      <c r="AD44" s="424"/>
      <c r="AE44" s="424"/>
      <c r="AF44" s="425"/>
      <c r="AG44" s="423"/>
      <c r="AH44" s="424"/>
      <c r="AI44" s="424"/>
      <c r="AJ44" s="424"/>
      <c r="AK44" s="424"/>
      <c r="AL44" s="425"/>
      <c r="AM44" s="450"/>
      <c r="AN44" s="451"/>
      <c r="AO44" s="452"/>
    </row>
    <row r="46" spans="2:41" s="21" customFormat="1" ht="18.75" x14ac:dyDescent="0.3">
      <c r="B46" s="415" t="s">
        <v>57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8" t="s">
        <v>59</v>
      </c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6" t="s">
        <v>62</v>
      </c>
      <c r="AF46" s="416"/>
      <c r="AG46" s="416"/>
      <c r="AH46" s="416"/>
      <c r="AI46" s="416"/>
      <c r="AJ46" s="416"/>
      <c r="AK46" s="416"/>
      <c r="AL46" s="416"/>
      <c r="AM46" s="416"/>
      <c r="AN46" s="416"/>
      <c r="AO46" s="416"/>
    </row>
    <row r="47" spans="2:41" s="21" customFormat="1" ht="18.75" x14ac:dyDescent="0.3">
      <c r="B47" s="415" t="s">
        <v>58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8" t="s">
        <v>60</v>
      </c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7" t="str">
        <f>'Tabelle Törnberechnung'!AB79</f>
        <v>Excel-Tool-Törnberechnung_V2.1         Stand: 01/2023</v>
      </c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</row>
  </sheetData>
  <sheetProtection algorithmName="SHA-512" hashValue="5A4zb9FVKDK8cr3w7F7wTIaYbZB8Raq7nxpBWQhJQJTNZdIxufmLyRVMuPNOOwcixgTQCsFQziAK0u5cspaKWQ==" saltValue="TSK3xbbgKDPHk+pfAKUylg==" spinCount="100000" sheet="1" objects="1" selectLockedCells="1" selectUnlockedCells="1"/>
  <mergeCells count="107">
    <mergeCell ref="AE10:AO11"/>
    <mergeCell ref="B10:D11"/>
    <mergeCell ref="E10:L11"/>
    <mergeCell ref="M10:R11"/>
    <mergeCell ref="S10:Z11"/>
    <mergeCell ref="AA10:AD11"/>
    <mergeCell ref="B12:D13"/>
    <mergeCell ref="E12:L13"/>
    <mergeCell ref="M12:R13"/>
    <mergeCell ref="S12:AO13"/>
    <mergeCell ref="B14:D15"/>
    <mergeCell ref="E14:L15"/>
    <mergeCell ref="M14:T15"/>
    <mergeCell ref="U14:W15"/>
    <mergeCell ref="X14:AC15"/>
    <mergeCell ref="AD14:AF15"/>
    <mergeCell ref="AG14:AM15"/>
    <mergeCell ref="AN14:AO15"/>
    <mergeCell ref="B16:K17"/>
    <mergeCell ref="L16:AO17"/>
    <mergeCell ref="B18:K20"/>
    <mergeCell ref="L18:Q18"/>
    <mergeCell ref="R18:W20"/>
    <mergeCell ref="X18:AC20"/>
    <mergeCell ref="AD18:AI20"/>
    <mergeCell ref="AJ18:AO20"/>
    <mergeCell ref="L19:Q20"/>
    <mergeCell ref="AJ22:AO23"/>
    <mergeCell ref="AD21:AI21"/>
    <mergeCell ref="B22:K23"/>
    <mergeCell ref="L22:Q23"/>
    <mergeCell ref="R22:W23"/>
    <mergeCell ref="X22:AC23"/>
    <mergeCell ref="AD22:AI23"/>
    <mergeCell ref="B21:K21"/>
    <mergeCell ref="L21:Q21"/>
    <mergeCell ref="R21:W21"/>
    <mergeCell ref="X21:AC21"/>
    <mergeCell ref="AJ21:AO21"/>
    <mergeCell ref="AJ26:AO27"/>
    <mergeCell ref="B24:K25"/>
    <mergeCell ref="L24:Q25"/>
    <mergeCell ref="R24:W25"/>
    <mergeCell ref="X24:AC25"/>
    <mergeCell ref="AD24:AI25"/>
    <mergeCell ref="AJ24:AO25"/>
    <mergeCell ref="B26:K27"/>
    <mergeCell ref="L26:Q27"/>
    <mergeCell ref="R26:W27"/>
    <mergeCell ref="X26:AC27"/>
    <mergeCell ref="AD26:AI27"/>
    <mergeCell ref="B28:N28"/>
    <mergeCell ref="O28:AL29"/>
    <mergeCell ref="AM28:AO30"/>
    <mergeCell ref="B29:K30"/>
    <mergeCell ref="L29:N30"/>
    <mergeCell ref="O30:T30"/>
    <mergeCell ref="U30:Z30"/>
    <mergeCell ref="AA30:AF30"/>
    <mergeCell ref="AG30:AL30"/>
    <mergeCell ref="AM33:AO34"/>
    <mergeCell ref="B31:N32"/>
    <mergeCell ref="O31:T32"/>
    <mergeCell ref="U31:Z32"/>
    <mergeCell ref="AA31:AF32"/>
    <mergeCell ref="AG31:AL32"/>
    <mergeCell ref="AM31:AO32"/>
    <mergeCell ref="B33:N34"/>
    <mergeCell ref="O33:T34"/>
    <mergeCell ref="U33:Z34"/>
    <mergeCell ref="AA33:AF34"/>
    <mergeCell ref="AG33:AL34"/>
    <mergeCell ref="AM35:AO38"/>
    <mergeCell ref="B37:N38"/>
    <mergeCell ref="O37:T38"/>
    <mergeCell ref="U37:Z38"/>
    <mergeCell ref="AA37:AF38"/>
    <mergeCell ref="B35:N36"/>
    <mergeCell ref="O35:T36"/>
    <mergeCell ref="U35:Z36"/>
    <mergeCell ref="AA35:AF36"/>
    <mergeCell ref="AG35:AL36"/>
    <mergeCell ref="AG37:AL38"/>
    <mergeCell ref="B46:N46"/>
    <mergeCell ref="B47:N47"/>
    <mergeCell ref="AE46:AO46"/>
    <mergeCell ref="AE47:AO47"/>
    <mergeCell ref="O46:AD46"/>
    <mergeCell ref="O47:AD47"/>
    <mergeCell ref="B1:AO9"/>
    <mergeCell ref="AA43:AF44"/>
    <mergeCell ref="AG43:AL44"/>
    <mergeCell ref="AM39:AO40"/>
    <mergeCell ref="B41:N42"/>
    <mergeCell ref="O41:T42"/>
    <mergeCell ref="U41:Z42"/>
    <mergeCell ref="AA41:AF42"/>
    <mergeCell ref="AG41:AL42"/>
    <mergeCell ref="AM41:AO44"/>
    <mergeCell ref="B43:N44"/>
    <mergeCell ref="O43:T44"/>
    <mergeCell ref="U43:Z44"/>
    <mergeCell ref="B39:N40"/>
    <mergeCell ref="O39:T40"/>
    <mergeCell ref="U39:Z40"/>
    <mergeCell ref="AA39:AF40"/>
    <mergeCell ref="AG39:AL40"/>
  </mergeCells>
  <printOptions horizontalCentered="1" verticalCentered="1"/>
  <pageMargins left="0.59055118110236227" right="0.59055118110236227" top="0.78740157480314965" bottom="0.19685039370078741" header="0.78740157480314965" footer="0.19685039370078741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B1:AZ53"/>
  <sheetViews>
    <sheetView showGridLines="0" showRowColHeaders="0" showZeros="0" showRuler="0" zoomScale="64" zoomScaleNormal="64" zoomScalePageLayoutView="57" workbookViewId="0">
      <selection activeCell="AH30" sqref="AH30:AM31"/>
    </sheetView>
  </sheetViews>
  <sheetFormatPr baseColWidth="10" defaultRowHeight="15" x14ac:dyDescent="0.25"/>
  <cols>
    <col min="1" max="1" width="22" customWidth="1"/>
    <col min="2" max="2" width="5.42578125" customWidth="1"/>
    <col min="3" max="13" width="4.7109375" customWidth="1"/>
    <col min="14" max="14" width="4.85546875" customWidth="1"/>
    <col min="15" max="15" width="5.85546875" customWidth="1"/>
    <col min="16" max="39" width="4.28515625" customWidth="1"/>
    <col min="40" max="43" width="5.28515625" customWidth="1"/>
    <col min="44" max="44" width="3.7109375" customWidth="1"/>
    <col min="45" max="45" width="6.7109375" customWidth="1"/>
    <col min="46" max="47" width="15.7109375" customWidth="1"/>
    <col min="48" max="48" width="12.7109375" customWidth="1"/>
    <col min="49" max="49" width="3.7109375" customWidth="1"/>
  </cols>
  <sheetData>
    <row r="1" spans="2:52" ht="18" customHeight="1" x14ac:dyDescent="0.25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</row>
    <row r="2" spans="2:52" ht="18" customHeight="1" x14ac:dyDescent="0.25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</row>
    <row r="3" spans="2:52" ht="15" customHeight="1" x14ac:dyDescent="0.25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</row>
    <row r="4" spans="2:52" ht="18" customHeight="1" x14ac:dyDescent="0.2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</row>
    <row r="5" spans="2:52" ht="18" customHeight="1" x14ac:dyDescent="0.25"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</row>
    <row r="6" spans="2:52" ht="18" customHeight="1" x14ac:dyDescent="0.25"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</row>
    <row r="7" spans="2:52" ht="18" customHeight="1" x14ac:dyDescent="0.25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</row>
    <row r="8" spans="2:52" ht="18" customHeight="1" thickBot="1" x14ac:dyDescent="0.3"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</row>
    <row r="9" spans="2:52" ht="18" customHeight="1" x14ac:dyDescent="0.25">
      <c r="B9" s="727"/>
      <c r="C9" s="334" t="s">
        <v>0</v>
      </c>
      <c r="D9" s="335"/>
      <c r="E9" s="336"/>
      <c r="F9" s="653"/>
      <c r="G9" s="654"/>
      <c r="H9" s="654"/>
      <c r="I9" s="654"/>
      <c r="J9" s="654"/>
      <c r="K9" s="654"/>
      <c r="L9" s="654"/>
      <c r="M9" s="655"/>
      <c r="N9" s="334" t="s">
        <v>1</v>
      </c>
      <c r="O9" s="335"/>
      <c r="P9" s="335"/>
      <c r="Q9" s="335"/>
      <c r="R9" s="335"/>
      <c r="S9" s="336"/>
      <c r="T9" s="614"/>
      <c r="U9" s="614"/>
      <c r="V9" s="614"/>
      <c r="W9" s="614"/>
      <c r="X9" s="614"/>
      <c r="Y9" s="614"/>
      <c r="Z9" s="614"/>
      <c r="AA9" s="615"/>
      <c r="AB9" s="334" t="s">
        <v>2</v>
      </c>
      <c r="AC9" s="335"/>
      <c r="AD9" s="335"/>
      <c r="AE9" s="336"/>
      <c r="AF9" s="651"/>
      <c r="AG9" s="614"/>
      <c r="AH9" s="614"/>
      <c r="AI9" s="614"/>
      <c r="AJ9" s="614"/>
      <c r="AK9" s="614"/>
      <c r="AL9" s="614"/>
      <c r="AM9" s="614"/>
      <c r="AN9" s="614"/>
      <c r="AO9" s="614"/>
      <c r="AP9" s="615"/>
      <c r="AQ9" s="729"/>
      <c r="AR9" s="373"/>
      <c r="AS9" s="373"/>
      <c r="AT9" s="373"/>
      <c r="AU9" s="373"/>
      <c r="AV9" s="373"/>
      <c r="AW9" s="373"/>
      <c r="AX9" s="373"/>
      <c r="AY9" s="373"/>
      <c r="AZ9" s="373"/>
    </row>
    <row r="10" spans="2:52" ht="18" customHeight="1" thickBot="1" x14ac:dyDescent="0.3">
      <c r="B10" s="727"/>
      <c r="C10" s="337"/>
      <c r="D10" s="338"/>
      <c r="E10" s="339"/>
      <c r="F10" s="656"/>
      <c r="G10" s="657"/>
      <c r="H10" s="657"/>
      <c r="I10" s="657"/>
      <c r="J10" s="657"/>
      <c r="K10" s="657"/>
      <c r="L10" s="657"/>
      <c r="M10" s="658"/>
      <c r="N10" s="337"/>
      <c r="O10" s="338"/>
      <c r="P10" s="338"/>
      <c r="Q10" s="338"/>
      <c r="R10" s="338"/>
      <c r="S10" s="339"/>
      <c r="T10" s="659"/>
      <c r="U10" s="659"/>
      <c r="V10" s="659"/>
      <c r="W10" s="659"/>
      <c r="X10" s="659"/>
      <c r="Y10" s="659"/>
      <c r="Z10" s="659"/>
      <c r="AA10" s="660"/>
      <c r="AB10" s="641"/>
      <c r="AC10" s="642"/>
      <c r="AD10" s="642"/>
      <c r="AE10" s="643"/>
      <c r="AF10" s="652"/>
      <c r="AG10" s="616"/>
      <c r="AH10" s="616"/>
      <c r="AI10" s="616"/>
      <c r="AJ10" s="616"/>
      <c r="AK10" s="616"/>
      <c r="AL10" s="616"/>
      <c r="AM10" s="616"/>
      <c r="AN10" s="616"/>
      <c r="AO10" s="616"/>
      <c r="AP10" s="617"/>
      <c r="AQ10" s="729"/>
      <c r="AR10" s="373"/>
      <c r="AS10" s="373"/>
      <c r="AT10" s="373"/>
      <c r="AU10" s="373"/>
      <c r="AV10" s="373"/>
      <c r="AW10" s="373"/>
      <c r="AX10" s="373"/>
      <c r="AY10" s="373"/>
      <c r="AZ10" s="373"/>
    </row>
    <row r="11" spans="2:52" ht="22.7" customHeight="1" x14ac:dyDescent="0.25">
      <c r="B11" s="727"/>
      <c r="C11" s="334" t="s">
        <v>3</v>
      </c>
      <c r="D11" s="335"/>
      <c r="E11" s="336"/>
      <c r="F11" s="651"/>
      <c r="G11" s="614"/>
      <c r="H11" s="614"/>
      <c r="I11" s="614"/>
      <c r="J11" s="614"/>
      <c r="K11" s="614"/>
      <c r="L11" s="614"/>
      <c r="M11" s="615"/>
      <c r="N11" s="334" t="s">
        <v>4</v>
      </c>
      <c r="O11" s="335"/>
      <c r="P11" s="335"/>
      <c r="Q11" s="335"/>
      <c r="R11" s="335"/>
      <c r="S11" s="336"/>
      <c r="T11" s="661"/>
      <c r="U11" s="662"/>
      <c r="V11" s="662"/>
      <c r="W11" s="662"/>
      <c r="X11" s="662"/>
      <c r="Y11" s="662"/>
      <c r="Z11" s="662"/>
      <c r="AA11" s="662"/>
      <c r="AB11" s="662"/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2"/>
      <c r="AP11" s="663"/>
      <c r="AQ11" s="729"/>
      <c r="AR11" s="373"/>
      <c r="AS11" s="373"/>
      <c r="AT11" s="373"/>
      <c r="AU11" s="373"/>
      <c r="AV11" s="373"/>
      <c r="AW11" s="373"/>
      <c r="AX11" s="373"/>
      <c r="AY11" s="373"/>
      <c r="AZ11" s="373"/>
    </row>
    <row r="12" spans="2:52" ht="22.7" customHeight="1" thickBot="1" x14ac:dyDescent="0.3">
      <c r="B12" s="727"/>
      <c r="C12" s="337"/>
      <c r="D12" s="338"/>
      <c r="E12" s="339"/>
      <c r="F12" s="652"/>
      <c r="G12" s="616"/>
      <c r="H12" s="616"/>
      <c r="I12" s="616"/>
      <c r="J12" s="616"/>
      <c r="K12" s="616"/>
      <c r="L12" s="616"/>
      <c r="M12" s="617"/>
      <c r="N12" s="337"/>
      <c r="O12" s="338"/>
      <c r="P12" s="338"/>
      <c r="Q12" s="338"/>
      <c r="R12" s="338"/>
      <c r="S12" s="339"/>
      <c r="T12" s="664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6"/>
      <c r="AO12" s="665"/>
      <c r="AP12" s="667"/>
      <c r="AQ12" s="729"/>
      <c r="AR12" s="373"/>
      <c r="AS12" s="373"/>
      <c r="AT12" s="373"/>
      <c r="AU12" s="373"/>
      <c r="AV12" s="373"/>
      <c r="AW12" s="373"/>
      <c r="AX12" s="373"/>
      <c r="AY12" s="373"/>
      <c r="AZ12" s="373"/>
    </row>
    <row r="13" spans="2:52" ht="22.7" customHeight="1" x14ac:dyDescent="0.25">
      <c r="B13" s="727"/>
      <c r="C13" s="334" t="s">
        <v>5</v>
      </c>
      <c r="D13" s="335"/>
      <c r="E13" s="336"/>
      <c r="F13" s="651"/>
      <c r="G13" s="614"/>
      <c r="H13" s="614"/>
      <c r="I13" s="614"/>
      <c r="J13" s="614"/>
      <c r="K13" s="614"/>
      <c r="L13" s="614"/>
      <c r="M13" s="615"/>
      <c r="N13" s="602" t="s">
        <v>6</v>
      </c>
      <c r="O13" s="603"/>
      <c r="P13" s="603"/>
      <c r="Q13" s="603"/>
      <c r="R13" s="603"/>
      <c r="S13" s="603"/>
      <c r="T13" s="603"/>
      <c r="U13" s="604"/>
      <c r="V13" s="608"/>
      <c r="W13" s="609"/>
      <c r="X13" s="610"/>
      <c r="Y13" s="603" t="s">
        <v>7</v>
      </c>
      <c r="Z13" s="335"/>
      <c r="AA13" s="335"/>
      <c r="AB13" s="335"/>
      <c r="AC13" s="335"/>
      <c r="AD13" s="336"/>
      <c r="AE13" s="608"/>
      <c r="AF13" s="609"/>
      <c r="AG13" s="610"/>
      <c r="AH13" s="334" t="s">
        <v>41</v>
      </c>
      <c r="AI13" s="335"/>
      <c r="AJ13" s="335"/>
      <c r="AK13" s="335"/>
      <c r="AL13" s="335"/>
      <c r="AM13" s="335"/>
      <c r="AN13" s="336"/>
      <c r="AO13" s="614"/>
      <c r="AP13" s="615"/>
      <c r="AQ13" s="729"/>
      <c r="AR13" s="373"/>
      <c r="AS13" s="373"/>
      <c r="AT13" s="373"/>
      <c r="AU13" s="373"/>
      <c r="AV13" s="373"/>
      <c r="AW13" s="373"/>
      <c r="AX13" s="373"/>
      <c r="AY13" s="373"/>
      <c r="AZ13" s="373"/>
    </row>
    <row r="14" spans="2:52" ht="22.7" customHeight="1" thickBot="1" x14ac:dyDescent="0.3">
      <c r="B14" s="727"/>
      <c r="C14" s="337"/>
      <c r="D14" s="338"/>
      <c r="E14" s="339"/>
      <c r="F14" s="652"/>
      <c r="G14" s="616"/>
      <c r="H14" s="616"/>
      <c r="I14" s="616"/>
      <c r="J14" s="616"/>
      <c r="K14" s="616"/>
      <c r="L14" s="616"/>
      <c r="M14" s="617"/>
      <c r="N14" s="605"/>
      <c r="O14" s="606"/>
      <c r="P14" s="606"/>
      <c r="Q14" s="606"/>
      <c r="R14" s="606"/>
      <c r="S14" s="606"/>
      <c r="T14" s="606"/>
      <c r="U14" s="607"/>
      <c r="V14" s="611"/>
      <c r="W14" s="612"/>
      <c r="X14" s="613"/>
      <c r="Y14" s="338"/>
      <c r="Z14" s="338"/>
      <c r="AA14" s="338"/>
      <c r="AB14" s="338"/>
      <c r="AC14" s="338"/>
      <c r="AD14" s="339"/>
      <c r="AE14" s="611"/>
      <c r="AF14" s="612"/>
      <c r="AG14" s="613"/>
      <c r="AH14" s="337"/>
      <c r="AI14" s="338"/>
      <c r="AJ14" s="338"/>
      <c r="AK14" s="338"/>
      <c r="AL14" s="338"/>
      <c r="AM14" s="338"/>
      <c r="AN14" s="339"/>
      <c r="AO14" s="616"/>
      <c r="AP14" s="617"/>
      <c r="AQ14" s="729"/>
      <c r="AR14" s="373"/>
      <c r="AS14" s="373"/>
      <c r="AT14" s="373"/>
      <c r="AU14" s="373"/>
      <c r="AV14" s="373"/>
      <c r="AW14" s="373"/>
      <c r="AX14" s="373"/>
      <c r="AY14" s="373"/>
      <c r="AZ14" s="373"/>
    </row>
    <row r="15" spans="2:52" ht="22.7" customHeight="1" x14ac:dyDescent="0.25">
      <c r="B15" s="727"/>
      <c r="C15" s="618"/>
      <c r="D15" s="619"/>
      <c r="E15" s="619"/>
      <c r="F15" s="619"/>
      <c r="G15" s="619"/>
      <c r="H15" s="619"/>
      <c r="I15" s="619"/>
      <c r="J15" s="619"/>
      <c r="K15" s="619"/>
      <c r="L15" s="620"/>
      <c r="M15" s="624" t="s">
        <v>42</v>
      </c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5"/>
      <c r="AP15" s="627"/>
      <c r="AQ15" s="729"/>
      <c r="AR15" s="373"/>
      <c r="AS15" s="373"/>
      <c r="AT15" s="373"/>
      <c r="AU15" s="373"/>
      <c r="AV15" s="373"/>
      <c r="AW15" s="373"/>
      <c r="AX15" s="373"/>
      <c r="AY15" s="373"/>
      <c r="AZ15" s="373"/>
    </row>
    <row r="16" spans="2:52" ht="22.7" customHeight="1" thickBot="1" x14ac:dyDescent="0.3">
      <c r="B16" s="727"/>
      <c r="C16" s="621"/>
      <c r="D16" s="622"/>
      <c r="E16" s="622"/>
      <c r="F16" s="622"/>
      <c r="G16" s="622"/>
      <c r="H16" s="622"/>
      <c r="I16" s="622"/>
      <c r="J16" s="622"/>
      <c r="K16" s="622"/>
      <c r="L16" s="623"/>
      <c r="M16" s="628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30"/>
      <c r="AQ16" s="729"/>
      <c r="AR16" s="373"/>
      <c r="AS16" s="373"/>
      <c r="AT16" s="373"/>
      <c r="AU16" s="373"/>
      <c r="AV16" s="373"/>
      <c r="AW16" s="373"/>
      <c r="AX16" s="373"/>
      <c r="AY16" s="373"/>
      <c r="AZ16" s="373"/>
    </row>
    <row r="17" spans="2:52" ht="22.7" customHeight="1" x14ac:dyDescent="0.25">
      <c r="B17" s="727"/>
      <c r="C17" s="564" t="s">
        <v>10</v>
      </c>
      <c r="D17" s="407"/>
      <c r="E17" s="407"/>
      <c r="F17" s="407"/>
      <c r="G17" s="407"/>
      <c r="H17" s="407"/>
      <c r="I17" s="407"/>
      <c r="J17" s="407"/>
      <c r="K17" s="407"/>
      <c r="L17" s="407"/>
      <c r="M17" s="327" t="s">
        <v>11</v>
      </c>
      <c r="N17" s="327"/>
      <c r="O17" s="327"/>
      <c r="P17" s="327"/>
      <c r="Q17" s="327"/>
      <c r="R17" s="327"/>
      <c r="S17" s="567"/>
      <c r="T17" s="668"/>
      <c r="U17" s="668"/>
      <c r="V17" s="668"/>
      <c r="W17" s="668"/>
      <c r="X17" s="669"/>
      <c r="Y17" s="576"/>
      <c r="Z17" s="576"/>
      <c r="AA17" s="576"/>
      <c r="AB17" s="576"/>
      <c r="AC17" s="576"/>
      <c r="AD17" s="576"/>
      <c r="AE17" s="576"/>
      <c r="AF17" s="676"/>
      <c r="AG17" s="676"/>
      <c r="AH17" s="676"/>
      <c r="AI17" s="676"/>
      <c r="AJ17" s="676"/>
      <c r="AK17" s="578"/>
      <c r="AL17" s="579"/>
      <c r="AM17" s="579"/>
      <c r="AN17" s="579"/>
      <c r="AO17" s="579"/>
      <c r="AP17" s="580"/>
      <c r="AQ17" s="729"/>
      <c r="AR17" s="373"/>
      <c r="AS17" s="373"/>
      <c r="AT17" s="373"/>
      <c r="AU17" s="373"/>
      <c r="AV17" s="373"/>
      <c r="AW17" s="373"/>
      <c r="AX17" s="373"/>
      <c r="AY17" s="373"/>
      <c r="AZ17" s="373"/>
    </row>
    <row r="18" spans="2:52" ht="22.7" customHeight="1" x14ac:dyDescent="0.25">
      <c r="B18" s="727"/>
      <c r="C18" s="565"/>
      <c r="D18" s="566"/>
      <c r="E18" s="566"/>
      <c r="F18" s="566"/>
      <c r="G18" s="566"/>
      <c r="H18" s="566"/>
      <c r="I18" s="566"/>
      <c r="J18" s="566"/>
      <c r="K18" s="566"/>
      <c r="L18" s="566"/>
      <c r="M18" s="587">
        <f t="shared" ref="M18" si="0">$M$16</f>
        <v>0</v>
      </c>
      <c r="N18" s="678"/>
      <c r="O18" s="678"/>
      <c r="P18" s="678"/>
      <c r="Q18" s="678"/>
      <c r="R18" s="679"/>
      <c r="S18" s="670"/>
      <c r="T18" s="671"/>
      <c r="U18" s="671"/>
      <c r="V18" s="671"/>
      <c r="W18" s="671"/>
      <c r="X18" s="672"/>
      <c r="Y18" s="577"/>
      <c r="Z18" s="577"/>
      <c r="AA18" s="577"/>
      <c r="AB18" s="577"/>
      <c r="AC18" s="577"/>
      <c r="AD18" s="577"/>
      <c r="AE18" s="677"/>
      <c r="AF18" s="677"/>
      <c r="AG18" s="677"/>
      <c r="AH18" s="677"/>
      <c r="AI18" s="677"/>
      <c r="AJ18" s="677"/>
      <c r="AK18" s="581"/>
      <c r="AL18" s="582"/>
      <c r="AM18" s="582"/>
      <c r="AN18" s="582"/>
      <c r="AO18" s="582"/>
      <c r="AP18" s="583"/>
      <c r="AQ18" s="729"/>
      <c r="AR18" s="373"/>
      <c r="AS18" s="373"/>
      <c r="AT18" s="373"/>
      <c r="AU18" s="373"/>
      <c r="AV18" s="373"/>
      <c r="AW18" s="373"/>
      <c r="AX18" s="373"/>
      <c r="AY18" s="373"/>
      <c r="AZ18" s="373"/>
    </row>
    <row r="19" spans="2:52" ht="22.7" customHeight="1" x14ac:dyDescent="0.25">
      <c r="B19" s="727"/>
      <c r="C19" s="565"/>
      <c r="D19" s="566"/>
      <c r="E19" s="566"/>
      <c r="F19" s="566"/>
      <c r="G19" s="566"/>
      <c r="H19" s="566"/>
      <c r="I19" s="566"/>
      <c r="J19" s="566"/>
      <c r="K19" s="566"/>
      <c r="L19" s="566"/>
      <c r="M19" s="673"/>
      <c r="N19" s="674"/>
      <c r="O19" s="674"/>
      <c r="P19" s="674"/>
      <c r="Q19" s="674"/>
      <c r="R19" s="675"/>
      <c r="S19" s="673"/>
      <c r="T19" s="674"/>
      <c r="U19" s="674"/>
      <c r="V19" s="674"/>
      <c r="W19" s="674"/>
      <c r="X19" s="675"/>
      <c r="Y19" s="577"/>
      <c r="Z19" s="577"/>
      <c r="AA19" s="577"/>
      <c r="AB19" s="577"/>
      <c r="AC19" s="577"/>
      <c r="AD19" s="577"/>
      <c r="AE19" s="677"/>
      <c r="AF19" s="677"/>
      <c r="AG19" s="677"/>
      <c r="AH19" s="677"/>
      <c r="AI19" s="677"/>
      <c r="AJ19" s="677"/>
      <c r="AK19" s="584"/>
      <c r="AL19" s="585"/>
      <c r="AM19" s="585"/>
      <c r="AN19" s="585"/>
      <c r="AO19" s="585"/>
      <c r="AP19" s="586"/>
      <c r="AQ19" s="729"/>
      <c r="AR19" s="373"/>
      <c r="AS19" s="373"/>
      <c r="AT19" s="373"/>
      <c r="AU19" s="373"/>
      <c r="AV19" s="373"/>
      <c r="AW19" s="373"/>
      <c r="AX19" s="373"/>
      <c r="AY19" s="373"/>
      <c r="AZ19" s="373"/>
    </row>
    <row r="20" spans="2:52" ht="22.7" customHeight="1" x14ac:dyDescent="0.25">
      <c r="B20" s="727"/>
      <c r="C20" s="592" t="s">
        <v>12</v>
      </c>
      <c r="D20" s="593"/>
      <c r="E20" s="593"/>
      <c r="F20" s="593"/>
      <c r="G20" s="593"/>
      <c r="H20" s="593"/>
      <c r="I20" s="593"/>
      <c r="J20" s="593"/>
      <c r="K20" s="593"/>
      <c r="L20" s="593"/>
      <c r="M20" s="682">
        <v>1</v>
      </c>
      <c r="N20" s="682"/>
      <c r="O20" s="682"/>
      <c r="P20" s="682"/>
      <c r="Q20" s="682"/>
      <c r="R20" s="682"/>
      <c r="S20" s="684">
        <v>2</v>
      </c>
      <c r="T20" s="684"/>
      <c r="U20" s="684"/>
      <c r="V20" s="684"/>
      <c r="W20" s="684"/>
      <c r="X20" s="684"/>
      <c r="Y20" s="682">
        <v>3</v>
      </c>
      <c r="Z20" s="682"/>
      <c r="AA20" s="682"/>
      <c r="AB20" s="682"/>
      <c r="AC20" s="682"/>
      <c r="AD20" s="682"/>
      <c r="AE20" s="682">
        <v>4</v>
      </c>
      <c r="AF20" s="682"/>
      <c r="AG20" s="682"/>
      <c r="AH20" s="682"/>
      <c r="AI20" s="682"/>
      <c r="AJ20" s="682"/>
      <c r="AK20" s="682">
        <v>5</v>
      </c>
      <c r="AL20" s="682"/>
      <c r="AM20" s="682"/>
      <c r="AN20" s="682"/>
      <c r="AO20" s="682"/>
      <c r="AP20" s="685"/>
      <c r="AQ20" s="729"/>
      <c r="AR20" s="373"/>
      <c r="AS20" s="373"/>
      <c r="AT20" s="373"/>
      <c r="AU20" s="373"/>
      <c r="AV20" s="373"/>
      <c r="AW20" s="373"/>
      <c r="AX20" s="373"/>
      <c r="AY20" s="373"/>
      <c r="AZ20" s="373"/>
    </row>
    <row r="21" spans="2:52" ht="22.7" customHeight="1" x14ac:dyDescent="0.25">
      <c r="B21" s="727"/>
      <c r="C21" s="592" t="s">
        <v>15</v>
      </c>
      <c r="D21" s="593"/>
      <c r="E21" s="593"/>
      <c r="F21" s="593"/>
      <c r="G21" s="593"/>
      <c r="H21" s="593"/>
      <c r="I21" s="593"/>
      <c r="J21" s="593"/>
      <c r="K21" s="593"/>
      <c r="L21" s="593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80"/>
      <c r="AJ21" s="680"/>
      <c r="AK21" s="680"/>
      <c r="AL21" s="680"/>
      <c r="AM21" s="680"/>
      <c r="AN21" s="680"/>
      <c r="AO21" s="680"/>
      <c r="AP21" s="681"/>
      <c r="AQ21" s="729"/>
      <c r="AR21" s="373"/>
      <c r="AS21" s="373"/>
      <c r="AT21" s="373"/>
      <c r="AU21" s="373"/>
      <c r="AV21" s="373"/>
      <c r="AW21" s="373"/>
      <c r="AX21" s="373"/>
      <c r="AY21" s="373"/>
      <c r="AZ21" s="373"/>
    </row>
    <row r="22" spans="2:52" ht="22.7" customHeight="1" x14ac:dyDescent="0.25">
      <c r="B22" s="727"/>
      <c r="C22" s="592"/>
      <c r="D22" s="593"/>
      <c r="E22" s="593"/>
      <c r="F22" s="593"/>
      <c r="G22" s="593"/>
      <c r="H22" s="593"/>
      <c r="I22" s="593"/>
      <c r="J22" s="593"/>
      <c r="K22" s="593"/>
      <c r="L22" s="593"/>
      <c r="M22" s="683"/>
      <c r="N22" s="683"/>
      <c r="O22" s="683"/>
      <c r="P22" s="683"/>
      <c r="Q22" s="683"/>
      <c r="R22" s="683"/>
      <c r="S22" s="680"/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680"/>
      <c r="AL22" s="680"/>
      <c r="AM22" s="680"/>
      <c r="AN22" s="680"/>
      <c r="AO22" s="680"/>
      <c r="AP22" s="681"/>
      <c r="AQ22" s="729"/>
      <c r="AR22" s="373"/>
      <c r="AS22" s="373"/>
      <c r="AT22" s="373"/>
      <c r="AU22" s="373"/>
      <c r="AV22" s="373"/>
      <c r="AW22" s="373"/>
      <c r="AX22" s="373"/>
      <c r="AY22" s="373"/>
      <c r="AZ22" s="373"/>
    </row>
    <row r="23" spans="2:52" ht="22.7" customHeight="1" x14ac:dyDescent="0.25">
      <c r="B23" s="727"/>
      <c r="C23" s="548" t="s">
        <v>43</v>
      </c>
      <c r="D23" s="549"/>
      <c r="E23" s="549"/>
      <c r="F23" s="549"/>
      <c r="G23" s="549"/>
      <c r="H23" s="549"/>
      <c r="I23" s="549"/>
      <c r="J23" s="549"/>
      <c r="K23" s="549"/>
      <c r="L23" s="549"/>
      <c r="M23" s="692"/>
      <c r="N23" s="693"/>
      <c r="O23" s="693"/>
      <c r="P23" s="693"/>
      <c r="Q23" s="693"/>
      <c r="R23" s="694"/>
      <c r="S23" s="693"/>
      <c r="T23" s="693"/>
      <c r="U23" s="693"/>
      <c r="V23" s="693"/>
      <c r="W23" s="693"/>
      <c r="X23" s="694"/>
      <c r="Y23" s="692"/>
      <c r="Z23" s="693"/>
      <c r="AA23" s="693"/>
      <c r="AB23" s="693"/>
      <c r="AC23" s="693"/>
      <c r="AD23" s="694"/>
      <c r="AE23" s="692"/>
      <c r="AF23" s="693"/>
      <c r="AG23" s="693"/>
      <c r="AH23" s="693"/>
      <c r="AI23" s="693"/>
      <c r="AJ23" s="694"/>
      <c r="AK23" s="692"/>
      <c r="AL23" s="693"/>
      <c r="AM23" s="693"/>
      <c r="AN23" s="693"/>
      <c r="AO23" s="693"/>
      <c r="AP23" s="701"/>
      <c r="AQ23" s="729"/>
      <c r="AR23" s="373"/>
      <c r="AS23" s="373"/>
      <c r="AT23" s="373"/>
      <c r="AU23" s="373"/>
      <c r="AV23" s="373"/>
      <c r="AW23" s="373"/>
      <c r="AX23" s="373"/>
      <c r="AY23" s="373"/>
      <c r="AZ23" s="373"/>
    </row>
    <row r="24" spans="2:52" ht="22.7" customHeight="1" thickBot="1" x14ac:dyDescent="0.3">
      <c r="B24" s="727"/>
      <c r="C24" s="550"/>
      <c r="D24" s="551"/>
      <c r="E24" s="551"/>
      <c r="F24" s="551"/>
      <c r="G24" s="551"/>
      <c r="H24" s="551"/>
      <c r="I24" s="551"/>
      <c r="J24" s="551"/>
      <c r="K24" s="551"/>
      <c r="L24" s="551"/>
      <c r="M24" s="695"/>
      <c r="N24" s="696"/>
      <c r="O24" s="696"/>
      <c r="P24" s="696"/>
      <c r="Q24" s="696"/>
      <c r="R24" s="697"/>
      <c r="S24" s="698"/>
      <c r="T24" s="698"/>
      <c r="U24" s="698"/>
      <c r="V24" s="698"/>
      <c r="W24" s="698"/>
      <c r="X24" s="699"/>
      <c r="Y24" s="700"/>
      <c r="Z24" s="698"/>
      <c r="AA24" s="698"/>
      <c r="AB24" s="698"/>
      <c r="AC24" s="698"/>
      <c r="AD24" s="699"/>
      <c r="AE24" s="700"/>
      <c r="AF24" s="698"/>
      <c r="AG24" s="698"/>
      <c r="AH24" s="698"/>
      <c r="AI24" s="698"/>
      <c r="AJ24" s="699"/>
      <c r="AK24" s="700"/>
      <c r="AL24" s="698"/>
      <c r="AM24" s="698"/>
      <c r="AN24" s="698"/>
      <c r="AO24" s="698"/>
      <c r="AP24" s="702"/>
      <c r="AQ24" s="729"/>
      <c r="AR24" s="373"/>
      <c r="AS24" s="373"/>
      <c r="AT24" s="373"/>
      <c r="AU24" s="373"/>
      <c r="AV24" s="373"/>
      <c r="AW24" s="373"/>
      <c r="AX24" s="373"/>
      <c r="AY24" s="373"/>
      <c r="AZ24" s="373"/>
    </row>
    <row r="25" spans="2:52" ht="22.7" customHeight="1" x14ac:dyDescent="0.25">
      <c r="B25" s="727"/>
      <c r="C25" s="558" t="s">
        <v>25</v>
      </c>
      <c r="D25" s="559"/>
      <c r="E25" s="559"/>
      <c r="F25" s="559"/>
      <c r="G25" s="559"/>
      <c r="H25" s="559"/>
      <c r="I25" s="559"/>
      <c r="J25" s="559"/>
      <c r="K25" s="559"/>
      <c r="L25" s="560"/>
      <c r="M25" s="686"/>
      <c r="N25" s="687"/>
      <c r="O25" s="687"/>
      <c r="P25" s="687"/>
      <c r="Q25" s="687"/>
      <c r="R25" s="688"/>
      <c r="S25" s="686"/>
      <c r="T25" s="687"/>
      <c r="U25" s="687"/>
      <c r="V25" s="687"/>
      <c r="W25" s="687"/>
      <c r="X25" s="688"/>
      <c r="Y25" s="686"/>
      <c r="Z25" s="687"/>
      <c r="AA25" s="687"/>
      <c r="AB25" s="687"/>
      <c r="AC25" s="687"/>
      <c r="AD25" s="688"/>
      <c r="AE25" s="686"/>
      <c r="AF25" s="687"/>
      <c r="AG25" s="687"/>
      <c r="AH25" s="687"/>
      <c r="AI25" s="687"/>
      <c r="AJ25" s="688"/>
      <c r="AK25" s="686"/>
      <c r="AL25" s="687"/>
      <c r="AM25" s="687"/>
      <c r="AN25" s="687"/>
      <c r="AO25" s="687"/>
      <c r="AP25" s="688"/>
      <c r="AQ25" s="729"/>
      <c r="AR25" s="373"/>
      <c r="AS25" s="373"/>
      <c r="AT25" s="373"/>
      <c r="AU25" s="373"/>
      <c r="AV25" s="373"/>
      <c r="AW25" s="373"/>
      <c r="AX25" s="373"/>
      <c r="AY25" s="373"/>
      <c r="AZ25" s="373"/>
    </row>
    <row r="26" spans="2:52" ht="22.7" customHeight="1" thickBot="1" x14ac:dyDescent="0.3">
      <c r="B26" s="727"/>
      <c r="C26" s="561"/>
      <c r="D26" s="562"/>
      <c r="E26" s="562"/>
      <c r="F26" s="562"/>
      <c r="G26" s="562"/>
      <c r="H26" s="562"/>
      <c r="I26" s="562"/>
      <c r="J26" s="562"/>
      <c r="K26" s="562"/>
      <c r="L26" s="563"/>
      <c r="M26" s="703"/>
      <c r="N26" s="704"/>
      <c r="O26" s="704"/>
      <c r="P26" s="704"/>
      <c r="Q26" s="704"/>
      <c r="R26" s="705"/>
      <c r="S26" s="689"/>
      <c r="T26" s="690"/>
      <c r="U26" s="690"/>
      <c r="V26" s="690"/>
      <c r="W26" s="690"/>
      <c r="X26" s="691"/>
      <c r="Y26" s="689"/>
      <c r="Z26" s="690"/>
      <c r="AA26" s="690"/>
      <c r="AB26" s="690"/>
      <c r="AC26" s="690"/>
      <c r="AD26" s="691"/>
      <c r="AE26" s="689"/>
      <c r="AF26" s="690"/>
      <c r="AG26" s="690"/>
      <c r="AH26" s="690"/>
      <c r="AI26" s="690"/>
      <c r="AJ26" s="691"/>
      <c r="AK26" s="689"/>
      <c r="AL26" s="690"/>
      <c r="AM26" s="690"/>
      <c r="AN26" s="690"/>
      <c r="AO26" s="690"/>
      <c r="AP26" s="691"/>
      <c r="AQ26" s="729"/>
      <c r="AR26" s="373"/>
      <c r="AS26" s="373"/>
      <c r="AT26" s="373"/>
      <c r="AU26" s="373"/>
      <c r="AV26" s="373"/>
      <c r="AW26" s="373"/>
      <c r="AX26" s="373"/>
      <c r="AY26" s="373"/>
      <c r="AZ26" s="373"/>
    </row>
    <row r="27" spans="2:52" ht="22.7" customHeight="1" thickBot="1" x14ac:dyDescent="0.3">
      <c r="B27" s="727"/>
      <c r="C27" s="517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9"/>
      <c r="P27" s="520" t="s">
        <v>44</v>
      </c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1"/>
      <c r="AL27" s="521"/>
      <c r="AM27" s="522"/>
      <c r="AN27" s="706" t="s">
        <v>45</v>
      </c>
      <c r="AO27" s="707"/>
      <c r="AP27" s="708"/>
      <c r="AQ27" s="729"/>
      <c r="AR27" s="373"/>
      <c r="AS27" s="373"/>
      <c r="AT27" s="373"/>
      <c r="AU27" s="373"/>
      <c r="AV27" s="373"/>
      <c r="AW27" s="373"/>
      <c r="AX27" s="373"/>
      <c r="AY27" s="373"/>
      <c r="AZ27" s="373"/>
    </row>
    <row r="28" spans="2:52" ht="22.7" customHeight="1" thickBot="1" x14ac:dyDescent="0.3">
      <c r="B28" s="727"/>
      <c r="C28" s="453" t="s">
        <v>26</v>
      </c>
      <c r="D28" s="454"/>
      <c r="E28" s="454"/>
      <c r="F28" s="454"/>
      <c r="G28" s="454"/>
      <c r="H28" s="454"/>
      <c r="I28" s="454"/>
      <c r="J28" s="454"/>
      <c r="K28" s="454"/>
      <c r="L28" s="455"/>
      <c r="M28" s="713">
        <f>$N$101</f>
        <v>0</v>
      </c>
      <c r="N28" s="714"/>
      <c r="O28" s="715"/>
      <c r="P28" s="523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5"/>
      <c r="AN28" s="709"/>
      <c r="AO28" s="710"/>
      <c r="AP28" s="711"/>
      <c r="AQ28" s="729"/>
      <c r="AR28" s="373"/>
      <c r="AS28" s="373"/>
      <c r="AT28" s="373"/>
      <c r="AU28" s="373"/>
      <c r="AV28" s="373"/>
      <c r="AW28" s="373"/>
      <c r="AX28" s="373"/>
      <c r="AY28" s="373"/>
      <c r="AZ28" s="373"/>
    </row>
    <row r="29" spans="2:52" ht="22.7" customHeight="1" thickBot="1" x14ac:dyDescent="0.3">
      <c r="B29" s="727"/>
      <c r="C29" s="456"/>
      <c r="D29" s="457"/>
      <c r="E29" s="457"/>
      <c r="F29" s="457"/>
      <c r="G29" s="457"/>
      <c r="H29" s="457"/>
      <c r="I29" s="457"/>
      <c r="J29" s="457"/>
      <c r="K29" s="457"/>
      <c r="L29" s="458"/>
      <c r="M29" s="716"/>
      <c r="N29" s="717"/>
      <c r="O29" s="718"/>
      <c r="P29" s="136" t="s">
        <v>28</v>
      </c>
      <c r="Q29" s="137"/>
      <c r="R29" s="137"/>
      <c r="S29" s="137"/>
      <c r="T29" s="137"/>
      <c r="U29" s="138"/>
      <c r="V29" s="139" t="s">
        <v>29</v>
      </c>
      <c r="W29" s="140"/>
      <c r="X29" s="140"/>
      <c r="Y29" s="140"/>
      <c r="Z29" s="140"/>
      <c r="AA29" s="141"/>
      <c r="AB29" s="142" t="s">
        <v>30</v>
      </c>
      <c r="AC29" s="143"/>
      <c r="AD29" s="143"/>
      <c r="AE29" s="143"/>
      <c r="AF29" s="143"/>
      <c r="AG29" s="144"/>
      <c r="AH29" s="142" t="s">
        <v>31</v>
      </c>
      <c r="AI29" s="143"/>
      <c r="AJ29" s="143"/>
      <c r="AK29" s="143"/>
      <c r="AL29" s="143"/>
      <c r="AM29" s="144"/>
      <c r="AN29" s="712"/>
      <c r="AO29" s="710"/>
      <c r="AP29" s="711"/>
      <c r="AQ29" s="729"/>
      <c r="AR29" s="373"/>
      <c r="AS29" s="373"/>
      <c r="AT29" s="373"/>
      <c r="AU29" s="373"/>
      <c r="AV29" s="373"/>
      <c r="AW29" s="373"/>
      <c r="AX29" s="373"/>
      <c r="AY29" s="373"/>
      <c r="AZ29" s="373"/>
    </row>
    <row r="30" spans="2:52" ht="22.7" customHeight="1" x14ac:dyDescent="0.25">
      <c r="B30" s="727"/>
      <c r="C30" s="498" t="s">
        <v>32</v>
      </c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500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6"/>
      <c r="AN30" s="508">
        <f>SUM(P30:AM31)</f>
        <v>0</v>
      </c>
      <c r="AO30" s="719"/>
      <c r="AP30" s="720"/>
      <c r="AQ30" s="729"/>
      <c r="AR30" s="373"/>
      <c r="AS30" s="373"/>
      <c r="AT30" s="373"/>
      <c r="AU30" s="373"/>
      <c r="AV30" s="373"/>
      <c r="AW30" s="373"/>
      <c r="AX30" s="373"/>
      <c r="AY30" s="373"/>
      <c r="AZ30" s="373"/>
    </row>
    <row r="31" spans="2:52" ht="22.7" customHeight="1" thickBot="1" x14ac:dyDescent="0.3">
      <c r="B31" s="727"/>
      <c r="C31" s="501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3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7"/>
      <c r="AN31" s="721"/>
      <c r="AO31" s="722"/>
      <c r="AP31" s="723"/>
      <c r="AQ31" s="729"/>
      <c r="AR31" s="373"/>
      <c r="AS31" s="373"/>
      <c r="AT31" s="373"/>
      <c r="AU31" s="373"/>
      <c r="AV31" s="373"/>
      <c r="AW31" s="373"/>
      <c r="AX31" s="373"/>
      <c r="AY31" s="373"/>
      <c r="AZ31" s="373"/>
    </row>
    <row r="32" spans="2:52" ht="22.7" customHeight="1" x14ac:dyDescent="0.25">
      <c r="B32" s="727"/>
      <c r="C32" s="476" t="s">
        <v>33</v>
      </c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8"/>
      <c r="P32" s="505"/>
      <c r="Q32" s="514"/>
      <c r="R32" s="514"/>
      <c r="S32" s="514"/>
      <c r="T32" s="514"/>
      <c r="U32" s="514"/>
      <c r="V32" s="505"/>
      <c r="W32" s="514"/>
      <c r="X32" s="514"/>
      <c r="Y32" s="514"/>
      <c r="Z32" s="514"/>
      <c r="AA32" s="514"/>
      <c r="AB32" s="505"/>
      <c r="AC32" s="514"/>
      <c r="AD32" s="514"/>
      <c r="AE32" s="514"/>
      <c r="AF32" s="514"/>
      <c r="AG32" s="514"/>
      <c r="AH32" s="724"/>
      <c r="AI32" s="515"/>
      <c r="AJ32" s="515"/>
      <c r="AK32" s="515"/>
      <c r="AL32" s="515"/>
      <c r="AM32" s="516"/>
      <c r="AN32" s="38"/>
      <c r="AO32" s="39"/>
      <c r="AP32" s="40"/>
      <c r="AQ32" s="729"/>
      <c r="AR32" s="373"/>
      <c r="AS32" s="373"/>
      <c r="AT32" s="373"/>
      <c r="AU32" s="373"/>
      <c r="AV32" s="373"/>
      <c r="AW32" s="373"/>
      <c r="AX32" s="373"/>
      <c r="AY32" s="373"/>
      <c r="AZ32" s="373"/>
    </row>
    <row r="33" spans="2:52" ht="22.7" customHeight="1" thickBot="1" x14ac:dyDescent="0.3">
      <c r="B33" s="727"/>
      <c r="C33" s="479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1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5"/>
      <c r="AI33" s="515"/>
      <c r="AJ33" s="515"/>
      <c r="AK33" s="515"/>
      <c r="AL33" s="515"/>
      <c r="AM33" s="516"/>
      <c r="AN33" s="44"/>
      <c r="AO33" s="45"/>
      <c r="AP33" s="46"/>
      <c r="AQ33" s="729"/>
      <c r="AR33" s="373"/>
      <c r="AS33" s="373"/>
      <c r="AT33" s="373"/>
      <c r="AU33" s="373"/>
      <c r="AV33" s="373"/>
      <c r="AW33" s="373"/>
      <c r="AX33" s="373"/>
      <c r="AY33" s="373"/>
      <c r="AZ33" s="373"/>
    </row>
    <row r="34" spans="2:52" ht="22.7" customHeight="1" x14ac:dyDescent="0.25">
      <c r="B34" s="727"/>
      <c r="C34" s="488" t="s">
        <v>34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90"/>
      <c r="P34" s="494"/>
      <c r="Q34" s="494"/>
      <c r="R34" s="494"/>
      <c r="S34" s="494"/>
      <c r="T34" s="494"/>
      <c r="U34" s="494"/>
      <c r="V34" s="482"/>
      <c r="W34" s="483"/>
      <c r="X34" s="483"/>
      <c r="Y34" s="483"/>
      <c r="Z34" s="483"/>
      <c r="AA34" s="48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5"/>
      <c r="AN34" s="706" t="s">
        <v>36</v>
      </c>
      <c r="AO34" s="707"/>
      <c r="AP34" s="708"/>
      <c r="AQ34" s="729"/>
      <c r="AR34" s="373"/>
      <c r="AS34" s="373"/>
      <c r="AT34" s="373"/>
      <c r="AU34" s="373"/>
      <c r="AV34" s="373"/>
      <c r="AW34" s="373"/>
      <c r="AX34" s="373"/>
      <c r="AY34" s="373"/>
      <c r="AZ34" s="373"/>
    </row>
    <row r="35" spans="2:52" ht="22.7" customHeight="1" x14ac:dyDescent="0.25">
      <c r="B35" s="727"/>
      <c r="C35" s="491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3"/>
      <c r="P35" s="494"/>
      <c r="Q35" s="494"/>
      <c r="R35" s="494"/>
      <c r="S35" s="494"/>
      <c r="T35" s="494"/>
      <c r="U35" s="494"/>
      <c r="V35" s="485"/>
      <c r="W35" s="486"/>
      <c r="X35" s="486"/>
      <c r="Y35" s="486"/>
      <c r="Z35" s="486"/>
      <c r="AA35" s="487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5"/>
      <c r="AN35" s="712"/>
      <c r="AO35" s="710"/>
      <c r="AP35" s="711"/>
      <c r="AQ35" s="729"/>
      <c r="AR35" s="373"/>
      <c r="AS35" s="373"/>
      <c r="AT35" s="373"/>
      <c r="AU35" s="373"/>
      <c r="AV35" s="373"/>
      <c r="AW35" s="373"/>
      <c r="AX35" s="373"/>
      <c r="AY35" s="373"/>
      <c r="AZ35" s="373"/>
    </row>
    <row r="36" spans="2:52" ht="22.7" customHeight="1" x14ac:dyDescent="0.25">
      <c r="B36" s="727"/>
      <c r="C36" s="476" t="s">
        <v>37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8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5"/>
      <c r="AN36" s="712"/>
      <c r="AO36" s="710"/>
      <c r="AP36" s="711"/>
      <c r="AQ36" s="729"/>
      <c r="AR36" s="373"/>
      <c r="AS36" s="373"/>
      <c r="AT36" s="373"/>
      <c r="AU36" s="373"/>
      <c r="AV36" s="373"/>
      <c r="AW36" s="373"/>
      <c r="AX36" s="373"/>
      <c r="AY36" s="373"/>
      <c r="AZ36" s="373"/>
    </row>
    <row r="37" spans="2:52" ht="22.7" customHeight="1" x14ac:dyDescent="0.25">
      <c r="B37" s="727"/>
      <c r="C37" s="479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1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5"/>
      <c r="AN37" s="712"/>
      <c r="AO37" s="710"/>
      <c r="AP37" s="711"/>
      <c r="AQ37" s="729"/>
      <c r="AR37" s="373"/>
      <c r="AS37" s="373"/>
      <c r="AT37" s="373"/>
      <c r="AU37" s="373"/>
      <c r="AV37" s="373"/>
      <c r="AW37" s="373"/>
      <c r="AX37" s="373"/>
      <c r="AY37" s="373"/>
      <c r="AZ37" s="373"/>
    </row>
    <row r="38" spans="2:52" ht="22.7" customHeight="1" x14ac:dyDescent="0.25">
      <c r="B38" s="727"/>
      <c r="C38" s="432" t="s">
        <v>38</v>
      </c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4"/>
      <c r="P38" s="462"/>
      <c r="Q38" s="463"/>
      <c r="R38" s="463"/>
      <c r="S38" s="463"/>
      <c r="T38" s="463"/>
      <c r="U38" s="464"/>
      <c r="V38" s="462"/>
      <c r="W38" s="463"/>
      <c r="X38" s="463"/>
      <c r="Y38" s="463"/>
      <c r="Z38" s="463"/>
      <c r="AA38" s="464"/>
      <c r="AB38" s="462"/>
      <c r="AC38" s="463"/>
      <c r="AD38" s="463"/>
      <c r="AE38" s="463"/>
      <c r="AF38" s="463"/>
      <c r="AG38" s="464"/>
      <c r="AH38" s="462"/>
      <c r="AI38" s="463"/>
      <c r="AJ38" s="463"/>
      <c r="AK38" s="463"/>
      <c r="AL38" s="463"/>
      <c r="AM38" s="468"/>
      <c r="AN38" s="426">
        <f>SUM(P38:AM39)</f>
        <v>0</v>
      </c>
      <c r="AO38" s="730"/>
      <c r="AP38" s="731"/>
      <c r="AQ38" s="729"/>
      <c r="AR38" s="373"/>
      <c r="AS38" s="373"/>
      <c r="AT38" s="373"/>
      <c r="AU38" s="373"/>
      <c r="AV38" s="373"/>
      <c r="AW38" s="373"/>
      <c r="AX38" s="373"/>
      <c r="AY38" s="373"/>
      <c r="AZ38" s="373"/>
    </row>
    <row r="39" spans="2:52" ht="22.7" customHeight="1" thickBot="1" x14ac:dyDescent="0.3">
      <c r="B39" s="727"/>
      <c r="C39" s="459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1"/>
      <c r="P39" s="465"/>
      <c r="Q39" s="466"/>
      <c r="R39" s="466"/>
      <c r="S39" s="466"/>
      <c r="T39" s="466"/>
      <c r="U39" s="467"/>
      <c r="V39" s="465"/>
      <c r="W39" s="466"/>
      <c r="X39" s="466"/>
      <c r="Y39" s="466"/>
      <c r="Z39" s="466"/>
      <c r="AA39" s="467"/>
      <c r="AB39" s="465"/>
      <c r="AC39" s="466"/>
      <c r="AD39" s="466"/>
      <c r="AE39" s="466"/>
      <c r="AF39" s="466"/>
      <c r="AG39" s="467"/>
      <c r="AH39" s="465"/>
      <c r="AI39" s="466"/>
      <c r="AJ39" s="466"/>
      <c r="AK39" s="466"/>
      <c r="AL39" s="466"/>
      <c r="AM39" s="469"/>
      <c r="AN39" s="732"/>
      <c r="AO39" s="733"/>
      <c r="AP39" s="734"/>
      <c r="AQ39" s="729"/>
      <c r="AR39" s="373"/>
      <c r="AS39" s="373"/>
      <c r="AT39" s="373"/>
      <c r="AU39" s="373"/>
      <c r="AV39" s="373"/>
      <c r="AW39" s="373"/>
      <c r="AX39" s="373"/>
      <c r="AY39" s="373"/>
      <c r="AZ39" s="373"/>
    </row>
    <row r="40" spans="2:52" ht="22.7" customHeight="1" x14ac:dyDescent="0.25">
      <c r="B40" s="727"/>
      <c r="C40" s="432" t="s">
        <v>46</v>
      </c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4"/>
      <c r="P40" s="438"/>
      <c r="Q40" s="439"/>
      <c r="R40" s="439"/>
      <c r="S40" s="439"/>
      <c r="T40" s="439"/>
      <c r="U40" s="440"/>
      <c r="V40" s="438"/>
      <c r="W40" s="439"/>
      <c r="X40" s="439"/>
      <c r="Y40" s="439"/>
      <c r="Z40" s="439"/>
      <c r="AA40" s="440"/>
      <c r="AB40" s="438"/>
      <c r="AC40" s="439"/>
      <c r="AD40" s="439"/>
      <c r="AE40" s="439"/>
      <c r="AF40" s="439"/>
      <c r="AG40" s="440"/>
      <c r="AH40" s="438"/>
      <c r="AI40" s="439"/>
      <c r="AJ40" s="439"/>
      <c r="AK40" s="439"/>
      <c r="AL40" s="439"/>
      <c r="AM40" s="443"/>
      <c r="AN40" s="444"/>
      <c r="AO40" s="445"/>
      <c r="AP40" s="446"/>
      <c r="AQ40" s="729"/>
      <c r="AR40" s="373"/>
      <c r="AS40" s="373"/>
      <c r="AT40" s="373"/>
      <c r="AU40" s="373"/>
      <c r="AV40" s="373"/>
      <c r="AW40" s="373"/>
      <c r="AX40" s="373"/>
      <c r="AY40" s="373"/>
      <c r="AZ40" s="373"/>
    </row>
    <row r="41" spans="2:52" ht="22.7" customHeight="1" thickBot="1" x14ac:dyDescent="0.3">
      <c r="B41" s="727"/>
      <c r="C41" s="435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  <c r="P41" s="441"/>
      <c r="Q41" s="424"/>
      <c r="R41" s="424"/>
      <c r="S41" s="424"/>
      <c r="T41" s="424"/>
      <c r="U41" s="442"/>
      <c r="V41" s="441"/>
      <c r="W41" s="424"/>
      <c r="X41" s="424"/>
      <c r="Y41" s="424"/>
      <c r="Z41" s="424"/>
      <c r="AA41" s="442"/>
      <c r="AB41" s="441"/>
      <c r="AC41" s="424"/>
      <c r="AD41" s="424"/>
      <c r="AE41" s="424"/>
      <c r="AF41" s="424"/>
      <c r="AG41" s="442"/>
      <c r="AH41" s="441"/>
      <c r="AI41" s="424"/>
      <c r="AJ41" s="424"/>
      <c r="AK41" s="424"/>
      <c r="AL41" s="424"/>
      <c r="AM41" s="425"/>
      <c r="AN41" s="447"/>
      <c r="AO41" s="448"/>
      <c r="AP41" s="449"/>
      <c r="AQ41" s="729"/>
      <c r="AR41" s="373"/>
      <c r="AS41" s="373"/>
      <c r="AT41" s="373"/>
      <c r="AU41" s="373"/>
      <c r="AV41" s="373"/>
      <c r="AW41" s="373"/>
      <c r="AX41" s="373"/>
      <c r="AY41" s="373"/>
      <c r="AZ41" s="373"/>
    </row>
    <row r="42" spans="2:52" ht="22.7" customHeight="1" x14ac:dyDescent="0.25">
      <c r="B42" s="727"/>
      <c r="C42" s="453" t="s">
        <v>40</v>
      </c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5"/>
      <c r="P42" s="420"/>
      <c r="Q42" s="421"/>
      <c r="R42" s="421"/>
      <c r="S42" s="421"/>
      <c r="T42" s="421"/>
      <c r="U42" s="422"/>
      <c r="V42" s="420"/>
      <c r="W42" s="421"/>
      <c r="X42" s="421"/>
      <c r="Y42" s="421"/>
      <c r="Z42" s="421"/>
      <c r="AA42" s="422"/>
      <c r="AB42" s="420"/>
      <c r="AC42" s="421"/>
      <c r="AD42" s="421"/>
      <c r="AE42" s="421"/>
      <c r="AF42" s="421"/>
      <c r="AG42" s="422"/>
      <c r="AH42" s="420"/>
      <c r="AI42" s="421"/>
      <c r="AJ42" s="421"/>
      <c r="AK42" s="421"/>
      <c r="AL42" s="421"/>
      <c r="AM42" s="422"/>
      <c r="AN42" s="447"/>
      <c r="AO42" s="448"/>
      <c r="AP42" s="449"/>
      <c r="AQ42" s="729"/>
      <c r="AR42" s="373"/>
      <c r="AS42" s="373"/>
      <c r="AT42" s="373"/>
      <c r="AU42" s="373"/>
      <c r="AV42" s="373"/>
      <c r="AW42" s="373"/>
      <c r="AX42" s="373"/>
      <c r="AY42" s="373"/>
      <c r="AZ42" s="373"/>
    </row>
    <row r="43" spans="2:52" ht="22.7" customHeight="1" thickBot="1" x14ac:dyDescent="0.3">
      <c r="B43" s="727"/>
      <c r="C43" s="456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8"/>
      <c r="P43" s="423"/>
      <c r="Q43" s="424"/>
      <c r="R43" s="424"/>
      <c r="S43" s="424"/>
      <c r="T43" s="424"/>
      <c r="U43" s="425"/>
      <c r="V43" s="423"/>
      <c r="W43" s="424"/>
      <c r="X43" s="424"/>
      <c r="Y43" s="424"/>
      <c r="Z43" s="424"/>
      <c r="AA43" s="425"/>
      <c r="AB43" s="423"/>
      <c r="AC43" s="424"/>
      <c r="AD43" s="424"/>
      <c r="AE43" s="424"/>
      <c r="AF43" s="424"/>
      <c r="AG43" s="425"/>
      <c r="AH43" s="423"/>
      <c r="AI43" s="424"/>
      <c r="AJ43" s="424"/>
      <c r="AK43" s="424"/>
      <c r="AL43" s="424"/>
      <c r="AM43" s="425"/>
      <c r="AN43" s="450"/>
      <c r="AO43" s="451"/>
      <c r="AP43" s="452"/>
      <c r="AQ43" s="729"/>
      <c r="AR43" s="373"/>
      <c r="AS43" s="373"/>
      <c r="AT43" s="373"/>
      <c r="AU43" s="373"/>
      <c r="AV43" s="373"/>
      <c r="AW43" s="373"/>
      <c r="AX43" s="373"/>
      <c r="AY43" s="373"/>
      <c r="AZ43" s="373"/>
    </row>
    <row r="44" spans="2:52" ht="13.5" customHeight="1" x14ac:dyDescent="0.25"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</row>
    <row r="45" spans="2:52" x14ac:dyDescent="0.25">
      <c r="C45" s="725" t="s">
        <v>63</v>
      </c>
      <c r="D45" s="725"/>
      <c r="E45" s="725"/>
      <c r="F45" s="725"/>
      <c r="G45" s="725"/>
      <c r="H45" s="725"/>
      <c r="I45" s="725"/>
      <c r="J45" s="725"/>
      <c r="K45" s="725"/>
      <c r="L45" s="725"/>
      <c r="M45" s="726" t="s">
        <v>59</v>
      </c>
      <c r="N45" s="726"/>
      <c r="O45" s="726"/>
      <c r="P45" s="726"/>
      <c r="Q45" s="726"/>
      <c r="R45" s="726"/>
      <c r="S45" s="726"/>
      <c r="T45" s="726"/>
      <c r="U45" s="726"/>
      <c r="V45" s="726"/>
      <c r="W45" s="726"/>
      <c r="X45" s="726"/>
      <c r="Y45" s="726"/>
      <c r="Z45" s="726"/>
      <c r="AA45" s="726"/>
      <c r="AB45" s="726"/>
      <c r="AC45" s="726"/>
      <c r="AD45" s="726"/>
      <c r="AE45" s="726"/>
      <c r="AF45" s="728" t="s">
        <v>64</v>
      </c>
      <c r="AG45" s="728"/>
      <c r="AH45" s="728"/>
      <c r="AI45" s="728"/>
      <c r="AJ45" s="728"/>
      <c r="AK45" s="728"/>
      <c r="AL45" s="728"/>
      <c r="AM45" s="728"/>
      <c r="AN45" s="728"/>
      <c r="AO45" s="728"/>
      <c r="AP45" s="728"/>
      <c r="AR45" s="373"/>
      <c r="AS45" s="373"/>
      <c r="AT45" s="373"/>
      <c r="AU45" s="373"/>
      <c r="AV45" s="373"/>
      <c r="AW45" s="373"/>
      <c r="AX45" s="373"/>
      <c r="AY45" s="373"/>
      <c r="AZ45" s="373"/>
    </row>
    <row r="46" spans="2:52" x14ac:dyDescent="0.25">
      <c r="C46" s="725" t="s">
        <v>58</v>
      </c>
      <c r="D46" s="725"/>
      <c r="E46" s="725"/>
      <c r="F46" s="725"/>
      <c r="G46" s="725"/>
      <c r="H46" s="725"/>
      <c r="I46" s="725"/>
      <c r="J46" s="725"/>
      <c r="K46" s="725"/>
      <c r="L46" s="725"/>
      <c r="M46" s="726" t="s">
        <v>60</v>
      </c>
      <c r="N46" s="726"/>
      <c r="O46" s="726"/>
      <c r="P46" s="726"/>
      <c r="Q46" s="726"/>
      <c r="R46" s="726"/>
      <c r="S46" s="726"/>
      <c r="T46" s="726"/>
      <c r="U46" s="726"/>
      <c r="V46" s="726"/>
      <c r="W46" s="726"/>
      <c r="X46" s="726"/>
      <c r="Y46" s="726"/>
      <c r="Z46" s="726"/>
      <c r="AA46" s="726"/>
      <c r="AB46" s="726"/>
      <c r="AC46" s="726"/>
      <c r="AD46" s="726"/>
      <c r="AE46" s="726"/>
      <c r="AF46" s="728" t="str">
        <f>'Tabelle Törnberechnung'!AB79</f>
        <v>Excel-Tool-Törnberechnung_V2.1         Stand: 01/2023</v>
      </c>
      <c r="AG46" s="728"/>
      <c r="AH46" s="728"/>
      <c r="AI46" s="728"/>
      <c r="AJ46" s="728"/>
      <c r="AK46" s="728"/>
      <c r="AL46" s="728"/>
      <c r="AM46" s="728"/>
      <c r="AN46" s="728"/>
      <c r="AO46" s="728"/>
      <c r="AP46" s="728"/>
      <c r="AR46" s="373"/>
      <c r="AS46" s="373"/>
      <c r="AT46" s="373"/>
      <c r="AU46" s="373"/>
      <c r="AV46" s="373"/>
      <c r="AW46" s="373"/>
      <c r="AX46" s="373"/>
      <c r="AY46" s="373"/>
      <c r="AZ46" s="373"/>
    </row>
    <row r="47" spans="2:52" x14ac:dyDescent="0.25"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</row>
    <row r="48" spans="2:52" x14ac:dyDescent="0.25"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</row>
    <row r="49" spans="2:52" x14ac:dyDescent="0.25"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</row>
    <row r="50" spans="2:52" x14ac:dyDescent="0.25"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</row>
    <row r="51" spans="2:52" x14ac:dyDescent="0.25"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</row>
    <row r="52" spans="2:52" x14ac:dyDescent="0.25"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</row>
    <row r="53" spans="2:52" x14ac:dyDescent="0.25"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</row>
  </sheetData>
  <sheetProtection algorithmName="SHA-512" hashValue="b5uDGgHirl65G5ylzfrRv0XOWXRv8tQ+oG+LnwWSfPhE1rEDgOAeI3Hsf07/ZsUUMK9wEn4jDfdyvZK/+I3Dxg==" saltValue="q2aFZr9LFUY1RUkHWzH/jA==" spinCount="100000" sheet="1" objects="1" selectLockedCells="1"/>
  <mergeCells count="113">
    <mergeCell ref="B48:AQ53"/>
    <mergeCell ref="C45:L45"/>
    <mergeCell ref="C46:L46"/>
    <mergeCell ref="M45:AE45"/>
    <mergeCell ref="M46:AE46"/>
    <mergeCell ref="AR1:AZ51"/>
    <mergeCell ref="B1:AQ8"/>
    <mergeCell ref="B9:B43"/>
    <mergeCell ref="B47:AQ47"/>
    <mergeCell ref="AF45:AP45"/>
    <mergeCell ref="AF46:AP46"/>
    <mergeCell ref="B44:AQ44"/>
    <mergeCell ref="AQ9:AQ43"/>
    <mergeCell ref="AB42:AG43"/>
    <mergeCell ref="AH42:AM43"/>
    <mergeCell ref="AN38:AP39"/>
    <mergeCell ref="C40:O41"/>
    <mergeCell ref="P40:U41"/>
    <mergeCell ref="V40:AA41"/>
    <mergeCell ref="AB40:AG41"/>
    <mergeCell ref="AH40:AM41"/>
    <mergeCell ref="AN40:AP43"/>
    <mergeCell ref="C42:O43"/>
    <mergeCell ref="P42:U43"/>
    <mergeCell ref="V42:AA43"/>
    <mergeCell ref="C38:O39"/>
    <mergeCell ref="P38:U39"/>
    <mergeCell ref="V38:AA39"/>
    <mergeCell ref="AB38:AG39"/>
    <mergeCell ref="AH38:AM39"/>
    <mergeCell ref="AN34:AP37"/>
    <mergeCell ref="C36:O37"/>
    <mergeCell ref="P36:U37"/>
    <mergeCell ref="V36:AA37"/>
    <mergeCell ref="AB36:AG37"/>
    <mergeCell ref="C34:O35"/>
    <mergeCell ref="P34:U35"/>
    <mergeCell ref="V34:AA35"/>
    <mergeCell ref="AB34:AG35"/>
    <mergeCell ref="AH34:AM35"/>
    <mergeCell ref="AH36:AM37"/>
    <mergeCell ref="AN32:AP33"/>
    <mergeCell ref="C30:O31"/>
    <mergeCell ref="P30:U31"/>
    <mergeCell ref="V30:AA31"/>
    <mergeCell ref="AB30:AG31"/>
    <mergeCell ref="AH30:AM31"/>
    <mergeCell ref="AN30:AP31"/>
    <mergeCell ref="C32:O33"/>
    <mergeCell ref="P32:U33"/>
    <mergeCell ref="V32:AA33"/>
    <mergeCell ref="AB32:AG33"/>
    <mergeCell ref="AH32:AM33"/>
    <mergeCell ref="C27:O27"/>
    <mergeCell ref="P27:AM28"/>
    <mergeCell ref="AN27:AP29"/>
    <mergeCell ref="C28:L29"/>
    <mergeCell ref="M28:O29"/>
    <mergeCell ref="P29:U29"/>
    <mergeCell ref="V29:AA29"/>
    <mergeCell ref="AB29:AG29"/>
    <mergeCell ref="AH29:AM29"/>
    <mergeCell ref="AK25:AP26"/>
    <mergeCell ref="C23:L24"/>
    <mergeCell ref="M23:R24"/>
    <mergeCell ref="S23:X24"/>
    <mergeCell ref="Y23:AD24"/>
    <mergeCell ref="AE23:AJ24"/>
    <mergeCell ref="AK23:AP24"/>
    <mergeCell ref="C25:L26"/>
    <mergeCell ref="M25:R26"/>
    <mergeCell ref="S25:X26"/>
    <mergeCell ref="Y25:AD26"/>
    <mergeCell ref="AE25:AJ26"/>
    <mergeCell ref="C17:L19"/>
    <mergeCell ref="M17:R17"/>
    <mergeCell ref="S17:X19"/>
    <mergeCell ref="Y17:AD19"/>
    <mergeCell ref="AE17:AJ19"/>
    <mergeCell ref="AK17:AP19"/>
    <mergeCell ref="M18:R19"/>
    <mergeCell ref="AK21:AP22"/>
    <mergeCell ref="AE20:AJ20"/>
    <mergeCell ref="C21:L22"/>
    <mergeCell ref="M21:R22"/>
    <mergeCell ref="S21:X22"/>
    <mergeCell ref="Y21:AD22"/>
    <mergeCell ref="AE21:AJ22"/>
    <mergeCell ref="C20:L20"/>
    <mergeCell ref="M20:R20"/>
    <mergeCell ref="S20:X20"/>
    <mergeCell ref="Y20:AD20"/>
    <mergeCell ref="AK20:AP20"/>
    <mergeCell ref="C13:E14"/>
    <mergeCell ref="F13:M14"/>
    <mergeCell ref="N13:U14"/>
    <mergeCell ref="V13:X14"/>
    <mergeCell ref="Y13:AD14"/>
    <mergeCell ref="AE13:AG14"/>
    <mergeCell ref="AH13:AN14"/>
    <mergeCell ref="AO13:AP14"/>
    <mergeCell ref="C15:L16"/>
    <mergeCell ref="M15:AP16"/>
    <mergeCell ref="AF9:AP10"/>
    <mergeCell ref="C9:E10"/>
    <mergeCell ref="F9:M10"/>
    <mergeCell ref="N9:S10"/>
    <mergeCell ref="T9:AA10"/>
    <mergeCell ref="AB9:AE10"/>
    <mergeCell ref="C11:E12"/>
    <mergeCell ref="F11:M12"/>
    <mergeCell ref="N11:S12"/>
    <mergeCell ref="T11:AP12"/>
  </mergeCells>
  <printOptions horizontalCentered="1" verticalCentered="1"/>
  <pageMargins left="0.59055118110236227" right="0.59055118110236227" top="0.78740157480314965" bottom="0.19685039370078741" header="0.78740157480314965" footer="0.19685039370078741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 Törnberechnung</vt:lpstr>
      <vt:lpstr>Ergebnis Törnberechnung</vt:lpstr>
      <vt:lpstr>Ergebnis Törnberechnung blanko</vt:lpstr>
      <vt:lpstr>'Ergebnis Törnberechnung'!Druckbereich</vt:lpstr>
      <vt:lpstr>'Ergebnis Törnberechnung blanko'!Druckbereich</vt:lpstr>
      <vt:lpstr>'Tabelle Törnberechnung'!Druckbereich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Törnberechnung</dc:title>
  <dc:creator>Busse, Hülsing</dc:creator>
  <cp:lastModifiedBy>Horst</cp:lastModifiedBy>
  <cp:lastPrinted>2023-01-25T12:16:56Z</cp:lastPrinted>
  <dcterms:created xsi:type="dcterms:W3CDTF">2021-01-05T19:33:45Z</dcterms:created>
  <dcterms:modified xsi:type="dcterms:W3CDTF">2023-02-01T21:36:58Z</dcterms:modified>
</cp:coreProperties>
</file>